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80" yWindow="195" windowWidth="11655" windowHeight="11250"/>
  </bookViews>
  <sheets>
    <sheet name="напряжения" sheetId="4" r:id="rId1"/>
    <sheet name="ввода ПС" sheetId="2" r:id="rId2"/>
    <sheet name="ВЛ 35 кВ" sheetId="6" r:id="rId3"/>
    <sheet name="ВЛ 6 кВ" sheetId="5" r:id="rId4"/>
    <sheet name="ВЛ 110 кВ" sheetId="7" r:id="rId5"/>
  </sheets>
  <definedNames>
    <definedName name="_xlnm.Print_Titles" localSheetId="3">'ВЛ 6 кВ'!$A:$A</definedName>
    <definedName name="_xlnm.Print_Area" localSheetId="3">'ВЛ 6 кВ'!$A$1:$CH$39</definedName>
  </definedNames>
  <calcPr calcId="145621"/>
</workbook>
</file>

<file path=xl/calcChain.xml><?xml version="1.0" encoding="utf-8"?>
<calcChain xmlns="http://schemas.openxmlformats.org/spreadsheetml/2006/main">
  <c r="U31" i="2" l="1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35" i="2" l="1"/>
  <c r="U35" i="2"/>
  <c r="U34" i="2"/>
  <c r="I34" i="2"/>
  <c r="C9" i="5"/>
  <c r="Y32" i="2" l="1"/>
  <c r="X8" i="2"/>
  <c r="X9" i="2" s="1"/>
  <c r="X10" i="2" s="1"/>
  <c r="X11" i="2" s="1"/>
  <c r="X12" i="2" s="1"/>
  <c r="X13" i="2" s="1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M32" i="2"/>
  <c r="L8" i="2"/>
  <c r="L9" i="2" s="1"/>
  <c r="L10" i="2" s="1"/>
  <c r="L11" i="2" s="1"/>
  <c r="L12" i="2" s="1"/>
  <c r="L13" i="2" s="1"/>
  <c r="L14" i="2" s="1"/>
  <c r="L15" i="2" s="1"/>
  <c r="L16" i="2" s="1"/>
  <c r="L17" i="2" s="1"/>
  <c r="L18" i="2" s="1"/>
  <c r="L19" i="2" s="1"/>
  <c r="L20" i="2" s="1"/>
  <c r="L21" i="2" s="1"/>
  <c r="L22" i="2" s="1"/>
  <c r="L23" i="2" s="1"/>
  <c r="L24" i="2" s="1"/>
  <c r="L25" i="2" s="1"/>
  <c r="L26" i="2" s="1"/>
  <c r="L27" i="2" s="1"/>
  <c r="L28" i="2" s="1"/>
  <c r="L29" i="2" s="1"/>
  <c r="L30" i="2" s="1"/>
  <c r="L31" i="2" s="1"/>
  <c r="J9" i="5"/>
  <c r="CG9" i="5" l="1"/>
  <c r="V8" i="2" l="1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S8" i="2"/>
  <c r="S9" i="2" s="1"/>
  <c r="S10" i="2" s="1"/>
  <c r="S11" i="2" s="1"/>
  <c r="S12" i="2" s="1"/>
  <c r="S13" i="2" s="1"/>
  <c r="S14" i="2" s="1"/>
  <c r="S15" i="2" s="1"/>
  <c r="S16" i="2" s="1"/>
  <c r="S17" i="2" s="1"/>
  <c r="S18" i="2" s="1"/>
  <c r="S19" i="2" s="1"/>
  <c r="S20" i="2" s="1"/>
  <c r="S21" i="2" s="1"/>
  <c r="S22" i="2" s="1"/>
  <c r="S23" i="2" s="1"/>
  <c r="S24" i="2" s="1"/>
  <c r="S25" i="2" s="1"/>
  <c r="S26" i="2" s="1"/>
  <c r="S27" i="2" s="1"/>
  <c r="S28" i="2" s="1"/>
  <c r="S29" i="2" s="1"/>
  <c r="S30" i="2" s="1"/>
  <c r="S31" i="2" s="1"/>
  <c r="Q8" i="2"/>
  <c r="Q9" i="2" s="1"/>
  <c r="Q10" i="2" s="1"/>
  <c r="Q11" i="2" s="1"/>
  <c r="Q12" i="2" s="1"/>
  <c r="Q13" i="2" s="1"/>
  <c r="Q14" i="2" s="1"/>
  <c r="Q15" i="2" s="1"/>
  <c r="Q16" i="2" s="1"/>
  <c r="Q17" i="2" s="1"/>
  <c r="Q18" i="2" s="1"/>
  <c r="Q19" i="2" s="1"/>
  <c r="Q20" i="2" s="1"/>
  <c r="Q21" i="2" s="1"/>
  <c r="Q22" i="2" s="1"/>
  <c r="Q23" i="2" s="1"/>
  <c r="Q24" i="2" s="1"/>
  <c r="Q25" i="2" s="1"/>
  <c r="Q26" i="2" s="1"/>
  <c r="Q27" i="2" s="1"/>
  <c r="Q28" i="2" s="1"/>
  <c r="Q29" i="2" s="1"/>
  <c r="Q30" i="2" s="1"/>
  <c r="Q31" i="2" s="1"/>
  <c r="O10" i="6"/>
  <c r="O11" i="6" s="1"/>
  <c r="O12" i="6" s="1"/>
  <c r="O13" i="6" s="1"/>
  <c r="O14" i="6" s="1"/>
  <c r="O15" i="6" s="1"/>
  <c r="O16" i="6" s="1"/>
  <c r="O17" i="6" s="1"/>
  <c r="O18" i="6" s="1"/>
  <c r="O19" i="6" s="1"/>
  <c r="O20" i="6" s="1"/>
  <c r="O21" i="6" s="1"/>
  <c r="O22" i="6" s="1"/>
  <c r="O23" i="6" s="1"/>
  <c r="O24" i="6" s="1"/>
  <c r="O25" i="6" s="1"/>
  <c r="O26" i="6" s="1"/>
  <c r="O27" i="6" s="1"/>
  <c r="O28" i="6" s="1"/>
  <c r="O29" i="6" s="1"/>
  <c r="O30" i="6" s="1"/>
  <c r="O31" i="6" s="1"/>
  <c r="O32" i="6" s="1"/>
  <c r="O33" i="6" s="1"/>
  <c r="M10" i="6"/>
  <c r="M11" i="6" s="1"/>
  <c r="M12" i="6" s="1"/>
  <c r="M13" i="6" s="1"/>
  <c r="M14" i="6" s="1"/>
  <c r="M15" i="6" s="1"/>
  <c r="M16" i="6" s="1"/>
  <c r="M17" i="6" s="1"/>
  <c r="M18" i="6" s="1"/>
  <c r="M19" i="6" s="1"/>
  <c r="M20" i="6" s="1"/>
  <c r="M21" i="6" s="1"/>
  <c r="M22" i="6" s="1"/>
  <c r="M23" i="6" s="1"/>
  <c r="M24" i="6" s="1"/>
  <c r="M25" i="6" s="1"/>
  <c r="M26" i="6" s="1"/>
  <c r="M27" i="6" s="1"/>
  <c r="M28" i="6" s="1"/>
  <c r="M29" i="6" s="1"/>
  <c r="M30" i="6" s="1"/>
  <c r="M31" i="6" s="1"/>
  <c r="M32" i="6" s="1"/>
  <c r="M33" i="6" s="1"/>
  <c r="J10" i="6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H10" i="6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CG10" i="5"/>
  <c r="CG11" i="5" s="1"/>
  <c r="CG12" i="5" s="1"/>
  <c r="CG13" i="5" s="1"/>
  <c r="CG14" i="5" s="1"/>
  <c r="CG15" i="5" s="1"/>
  <c r="CG16" i="5" s="1"/>
  <c r="CG17" i="5" s="1"/>
  <c r="CG18" i="5" s="1"/>
  <c r="CG19" i="5" s="1"/>
  <c r="CG20" i="5" s="1"/>
  <c r="CG21" i="5" s="1"/>
  <c r="CG22" i="5" s="1"/>
  <c r="CG23" i="5" s="1"/>
  <c r="CG24" i="5" s="1"/>
  <c r="CG25" i="5" s="1"/>
  <c r="CG26" i="5" s="1"/>
  <c r="CG27" i="5" s="1"/>
  <c r="CG28" i="5" s="1"/>
  <c r="CG29" i="5" s="1"/>
  <c r="CG30" i="5" s="1"/>
  <c r="CG31" i="5" s="1"/>
  <c r="CG32" i="5" s="1"/>
  <c r="CE9" i="5"/>
  <c r="CE10" i="5" s="1"/>
  <c r="CE11" i="5" s="1"/>
  <c r="CE12" i="5" s="1"/>
  <c r="CE13" i="5" s="1"/>
  <c r="CE14" i="5" s="1"/>
  <c r="CE15" i="5" s="1"/>
  <c r="CE16" i="5" s="1"/>
  <c r="CE17" i="5" s="1"/>
  <c r="CE18" i="5" s="1"/>
  <c r="CE19" i="5" s="1"/>
  <c r="CE20" i="5" s="1"/>
  <c r="CE21" i="5" s="1"/>
  <c r="CE22" i="5" s="1"/>
  <c r="CE23" i="5" s="1"/>
  <c r="CE24" i="5" s="1"/>
  <c r="CE25" i="5" s="1"/>
  <c r="CE26" i="5" s="1"/>
  <c r="CE27" i="5" s="1"/>
  <c r="CE28" i="5" s="1"/>
  <c r="CE29" i="5" s="1"/>
  <c r="CE30" i="5" s="1"/>
  <c r="CE31" i="5" s="1"/>
  <c r="CE32" i="5" s="1"/>
  <c r="CB9" i="5"/>
  <c r="CB10" i="5" s="1"/>
  <c r="CB11" i="5" s="1"/>
  <c r="CB12" i="5" s="1"/>
  <c r="CB13" i="5" s="1"/>
  <c r="CB14" i="5" s="1"/>
  <c r="CB15" i="5" s="1"/>
  <c r="CB16" i="5" s="1"/>
  <c r="CB17" i="5" s="1"/>
  <c r="CB18" i="5" s="1"/>
  <c r="CB19" i="5" s="1"/>
  <c r="CB20" i="5" s="1"/>
  <c r="CB21" i="5" s="1"/>
  <c r="CB22" i="5" s="1"/>
  <c r="CB23" i="5" s="1"/>
  <c r="CB24" i="5" s="1"/>
  <c r="CB25" i="5" s="1"/>
  <c r="CB26" i="5" s="1"/>
  <c r="CB27" i="5" s="1"/>
  <c r="CB28" i="5" s="1"/>
  <c r="CB29" i="5" s="1"/>
  <c r="CB30" i="5" s="1"/>
  <c r="CB31" i="5" s="1"/>
  <c r="CB32" i="5" s="1"/>
  <c r="BZ9" i="5"/>
  <c r="BZ10" i="5" s="1"/>
  <c r="BZ11" i="5" s="1"/>
  <c r="BZ12" i="5" s="1"/>
  <c r="BZ13" i="5" s="1"/>
  <c r="BZ14" i="5" s="1"/>
  <c r="BZ15" i="5" s="1"/>
  <c r="BZ16" i="5" s="1"/>
  <c r="BZ17" i="5" s="1"/>
  <c r="BZ18" i="5" s="1"/>
  <c r="BZ19" i="5" s="1"/>
  <c r="BZ20" i="5" s="1"/>
  <c r="BZ21" i="5" s="1"/>
  <c r="BZ22" i="5" s="1"/>
  <c r="BZ23" i="5" s="1"/>
  <c r="BZ24" i="5" s="1"/>
  <c r="BZ25" i="5" s="1"/>
  <c r="BZ26" i="5" s="1"/>
  <c r="BZ27" i="5" s="1"/>
  <c r="BZ28" i="5" s="1"/>
  <c r="BZ29" i="5" s="1"/>
  <c r="BZ30" i="5" s="1"/>
  <c r="BZ31" i="5" s="1"/>
  <c r="BZ32" i="5" s="1"/>
  <c r="BW9" i="5"/>
  <c r="BW10" i="5" s="1"/>
  <c r="BW11" i="5" s="1"/>
  <c r="BW12" i="5" s="1"/>
  <c r="BW13" i="5" s="1"/>
  <c r="BW14" i="5" s="1"/>
  <c r="BW15" i="5" s="1"/>
  <c r="BW16" i="5" s="1"/>
  <c r="BW17" i="5" s="1"/>
  <c r="BW18" i="5" s="1"/>
  <c r="BW19" i="5" s="1"/>
  <c r="BW20" i="5" s="1"/>
  <c r="BW21" i="5" s="1"/>
  <c r="BW22" i="5" s="1"/>
  <c r="BW23" i="5" s="1"/>
  <c r="BW24" i="5" s="1"/>
  <c r="BW25" i="5" s="1"/>
  <c r="BW26" i="5" s="1"/>
  <c r="BW27" i="5" s="1"/>
  <c r="BW28" i="5" s="1"/>
  <c r="BW29" i="5" s="1"/>
  <c r="BW30" i="5" s="1"/>
  <c r="BW31" i="5" s="1"/>
  <c r="BW32" i="5" s="1"/>
  <c r="BU9" i="5"/>
  <c r="BU10" i="5" s="1"/>
  <c r="BU11" i="5" s="1"/>
  <c r="BU12" i="5" s="1"/>
  <c r="BU13" i="5" s="1"/>
  <c r="BU14" i="5" s="1"/>
  <c r="BU15" i="5" s="1"/>
  <c r="BU16" i="5" s="1"/>
  <c r="BU17" i="5" s="1"/>
  <c r="BU18" i="5" s="1"/>
  <c r="BU19" i="5" s="1"/>
  <c r="BU20" i="5" s="1"/>
  <c r="BU21" i="5" s="1"/>
  <c r="BU22" i="5" s="1"/>
  <c r="BU23" i="5" s="1"/>
  <c r="BU24" i="5" s="1"/>
  <c r="BU25" i="5" s="1"/>
  <c r="BU26" i="5" s="1"/>
  <c r="BU27" i="5" s="1"/>
  <c r="BU28" i="5" s="1"/>
  <c r="BU29" i="5" s="1"/>
  <c r="BU30" i="5" s="1"/>
  <c r="BU31" i="5" s="1"/>
  <c r="BU32" i="5" s="1"/>
  <c r="BR9" i="5"/>
  <c r="BR10" i="5" s="1"/>
  <c r="BR11" i="5" s="1"/>
  <c r="BR12" i="5" s="1"/>
  <c r="BR13" i="5" s="1"/>
  <c r="BR14" i="5" s="1"/>
  <c r="BR15" i="5" s="1"/>
  <c r="BR16" i="5" s="1"/>
  <c r="BR17" i="5" s="1"/>
  <c r="BR18" i="5" s="1"/>
  <c r="BR19" i="5" s="1"/>
  <c r="BR20" i="5" s="1"/>
  <c r="BR21" i="5" s="1"/>
  <c r="BR22" i="5" s="1"/>
  <c r="BR23" i="5" s="1"/>
  <c r="BR24" i="5" s="1"/>
  <c r="BR25" i="5" s="1"/>
  <c r="BR26" i="5" s="1"/>
  <c r="BR27" i="5" s="1"/>
  <c r="BR28" i="5" s="1"/>
  <c r="BR29" i="5" s="1"/>
  <c r="BR30" i="5" s="1"/>
  <c r="BR31" i="5" s="1"/>
  <c r="BR32" i="5" s="1"/>
  <c r="BP9" i="5"/>
  <c r="BP10" i="5" s="1"/>
  <c r="BP11" i="5" s="1"/>
  <c r="BP12" i="5" s="1"/>
  <c r="BP13" i="5" s="1"/>
  <c r="BP14" i="5" s="1"/>
  <c r="BP15" i="5" s="1"/>
  <c r="BP16" i="5" s="1"/>
  <c r="BP17" i="5" s="1"/>
  <c r="BP18" i="5" s="1"/>
  <c r="BP19" i="5" s="1"/>
  <c r="BP20" i="5" s="1"/>
  <c r="BP21" i="5" s="1"/>
  <c r="BP22" i="5" s="1"/>
  <c r="BP23" i="5" s="1"/>
  <c r="BP24" i="5" s="1"/>
  <c r="BP25" i="5" s="1"/>
  <c r="BP26" i="5" s="1"/>
  <c r="BP27" i="5" s="1"/>
  <c r="BP28" i="5" s="1"/>
  <c r="BP29" i="5" s="1"/>
  <c r="BP30" i="5" s="1"/>
  <c r="BP31" i="5" s="1"/>
  <c r="BP32" i="5" s="1"/>
  <c r="BM9" i="5"/>
  <c r="BM10" i="5" s="1"/>
  <c r="BM11" i="5" s="1"/>
  <c r="BM12" i="5" s="1"/>
  <c r="BM13" i="5" s="1"/>
  <c r="BM14" i="5" s="1"/>
  <c r="BM15" i="5" s="1"/>
  <c r="BM16" i="5" s="1"/>
  <c r="BM17" i="5" s="1"/>
  <c r="BM18" i="5" s="1"/>
  <c r="BM19" i="5" s="1"/>
  <c r="BM20" i="5" s="1"/>
  <c r="BM21" i="5" s="1"/>
  <c r="BM22" i="5" s="1"/>
  <c r="BM23" i="5" s="1"/>
  <c r="BM24" i="5" s="1"/>
  <c r="BM25" i="5" s="1"/>
  <c r="BM26" i="5" s="1"/>
  <c r="BM27" i="5" s="1"/>
  <c r="BM28" i="5" s="1"/>
  <c r="BM29" i="5" s="1"/>
  <c r="BM30" i="5" s="1"/>
  <c r="BM31" i="5" s="1"/>
  <c r="BM32" i="5" s="1"/>
  <c r="BK9" i="5"/>
  <c r="BK10" i="5" s="1"/>
  <c r="BK11" i="5" s="1"/>
  <c r="BK12" i="5" s="1"/>
  <c r="BK13" i="5" s="1"/>
  <c r="BK14" i="5" s="1"/>
  <c r="BK15" i="5" s="1"/>
  <c r="BK16" i="5" s="1"/>
  <c r="BK17" i="5" s="1"/>
  <c r="BK18" i="5" s="1"/>
  <c r="BK19" i="5" s="1"/>
  <c r="BK20" i="5" s="1"/>
  <c r="BK21" i="5" s="1"/>
  <c r="BK22" i="5" s="1"/>
  <c r="BK23" i="5" s="1"/>
  <c r="BK24" i="5" s="1"/>
  <c r="BK25" i="5" s="1"/>
  <c r="BK26" i="5" s="1"/>
  <c r="BK27" i="5" s="1"/>
  <c r="BK28" i="5" s="1"/>
  <c r="BK29" i="5" s="1"/>
  <c r="BK30" i="5" s="1"/>
  <c r="BK31" i="5" s="1"/>
  <c r="BK32" i="5" s="1"/>
  <c r="BH9" i="5"/>
  <c r="BH10" i="5" s="1"/>
  <c r="BH11" i="5" s="1"/>
  <c r="BH12" i="5" s="1"/>
  <c r="BH13" i="5" s="1"/>
  <c r="BH14" i="5" s="1"/>
  <c r="BH15" i="5" s="1"/>
  <c r="BH16" i="5" s="1"/>
  <c r="BH17" i="5" s="1"/>
  <c r="BH18" i="5" s="1"/>
  <c r="BH19" i="5" s="1"/>
  <c r="BH20" i="5" s="1"/>
  <c r="BH21" i="5" s="1"/>
  <c r="BH22" i="5" s="1"/>
  <c r="BH23" i="5" s="1"/>
  <c r="BH24" i="5" s="1"/>
  <c r="BH25" i="5" s="1"/>
  <c r="BH26" i="5" s="1"/>
  <c r="BH27" i="5" s="1"/>
  <c r="BH28" i="5" s="1"/>
  <c r="BH29" i="5" s="1"/>
  <c r="BH30" i="5" s="1"/>
  <c r="BH31" i="5" s="1"/>
  <c r="BH32" i="5" s="1"/>
  <c r="BF9" i="5"/>
  <c r="BF10" i="5" s="1"/>
  <c r="BF11" i="5" s="1"/>
  <c r="BF12" i="5" s="1"/>
  <c r="BF13" i="5" s="1"/>
  <c r="BF14" i="5" s="1"/>
  <c r="BF15" i="5" s="1"/>
  <c r="BF16" i="5" s="1"/>
  <c r="BF17" i="5" s="1"/>
  <c r="BF18" i="5" s="1"/>
  <c r="BF19" i="5" s="1"/>
  <c r="BF20" i="5" s="1"/>
  <c r="BF21" i="5" s="1"/>
  <c r="BF22" i="5" s="1"/>
  <c r="BF23" i="5" s="1"/>
  <c r="BF24" i="5" s="1"/>
  <c r="BF25" i="5" s="1"/>
  <c r="BF26" i="5" s="1"/>
  <c r="BF27" i="5" s="1"/>
  <c r="BF28" i="5" s="1"/>
  <c r="BF29" i="5" s="1"/>
  <c r="BF30" i="5" s="1"/>
  <c r="BF31" i="5" s="1"/>
  <c r="BF32" i="5" s="1"/>
  <c r="BC9" i="5"/>
  <c r="BC10" i="5" s="1"/>
  <c r="BC11" i="5" s="1"/>
  <c r="BC12" i="5" s="1"/>
  <c r="BC13" i="5" s="1"/>
  <c r="BC14" i="5" s="1"/>
  <c r="BC15" i="5" s="1"/>
  <c r="BC16" i="5" s="1"/>
  <c r="BC17" i="5" s="1"/>
  <c r="BC18" i="5" s="1"/>
  <c r="BC19" i="5" s="1"/>
  <c r="BC20" i="5" s="1"/>
  <c r="BC21" i="5" s="1"/>
  <c r="BC22" i="5" s="1"/>
  <c r="BC23" i="5" s="1"/>
  <c r="BC24" i="5" s="1"/>
  <c r="BC25" i="5" s="1"/>
  <c r="BC26" i="5" s="1"/>
  <c r="BC27" i="5" s="1"/>
  <c r="BC28" i="5" s="1"/>
  <c r="BC29" i="5" s="1"/>
  <c r="BC30" i="5" s="1"/>
  <c r="BC31" i="5" s="1"/>
  <c r="BC32" i="5" s="1"/>
  <c r="BA9" i="5"/>
  <c r="BA10" i="5" s="1"/>
  <c r="BA11" i="5" s="1"/>
  <c r="BA12" i="5" s="1"/>
  <c r="BA13" i="5" s="1"/>
  <c r="BA14" i="5" s="1"/>
  <c r="BA15" i="5" s="1"/>
  <c r="BA16" i="5" s="1"/>
  <c r="BA17" i="5" s="1"/>
  <c r="BA18" i="5" s="1"/>
  <c r="BA19" i="5" s="1"/>
  <c r="BA20" i="5" s="1"/>
  <c r="BA21" i="5" s="1"/>
  <c r="BA22" i="5" s="1"/>
  <c r="BA23" i="5" s="1"/>
  <c r="BA24" i="5" s="1"/>
  <c r="BA25" i="5" s="1"/>
  <c r="BA26" i="5" s="1"/>
  <c r="BA27" i="5" s="1"/>
  <c r="BA28" i="5" s="1"/>
  <c r="BA29" i="5" s="1"/>
  <c r="BA30" i="5" s="1"/>
  <c r="BA31" i="5" s="1"/>
  <c r="BA32" i="5" s="1"/>
  <c r="AX9" i="5"/>
  <c r="AX10" i="5" s="1"/>
  <c r="AX11" i="5" s="1"/>
  <c r="AX12" i="5" s="1"/>
  <c r="AX13" i="5" s="1"/>
  <c r="AX14" i="5" s="1"/>
  <c r="AX15" i="5" s="1"/>
  <c r="AX16" i="5" s="1"/>
  <c r="AX17" i="5" s="1"/>
  <c r="AX18" i="5" s="1"/>
  <c r="AX19" i="5" s="1"/>
  <c r="AX20" i="5" s="1"/>
  <c r="AX21" i="5" s="1"/>
  <c r="AX22" i="5" s="1"/>
  <c r="AX23" i="5" s="1"/>
  <c r="AX24" i="5" s="1"/>
  <c r="AX25" i="5" s="1"/>
  <c r="AX26" i="5" s="1"/>
  <c r="AX27" i="5" s="1"/>
  <c r="AX28" i="5" s="1"/>
  <c r="AX29" i="5" s="1"/>
  <c r="AX30" i="5" s="1"/>
  <c r="AX31" i="5" s="1"/>
  <c r="AX32" i="5" s="1"/>
  <c r="AV9" i="5"/>
  <c r="AV10" i="5" s="1"/>
  <c r="AV11" i="5" s="1"/>
  <c r="AV12" i="5" s="1"/>
  <c r="AV13" i="5" s="1"/>
  <c r="AV14" i="5" s="1"/>
  <c r="AV15" i="5" s="1"/>
  <c r="AV16" i="5" s="1"/>
  <c r="AV17" i="5" s="1"/>
  <c r="AV18" i="5" s="1"/>
  <c r="AV19" i="5" s="1"/>
  <c r="AV20" i="5" s="1"/>
  <c r="AV21" i="5" s="1"/>
  <c r="AV22" i="5" s="1"/>
  <c r="AV23" i="5" s="1"/>
  <c r="AV24" i="5" s="1"/>
  <c r="AV25" i="5" s="1"/>
  <c r="AV26" i="5" s="1"/>
  <c r="AV27" i="5" s="1"/>
  <c r="AV28" i="5" s="1"/>
  <c r="AV29" i="5" s="1"/>
  <c r="AV30" i="5" s="1"/>
  <c r="AV31" i="5" s="1"/>
  <c r="AV32" i="5" s="1"/>
  <c r="AS9" i="5"/>
  <c r="AS10" i="5" s="1"/>
  <c r="AS11" i="5" s="1"/>
  <c r="AS12" i="5" s="1"/>
  <c r="AS13" i="5" s="1"/>
  <c r="AS14" i="5" s="1"/>
  <c r="AS15" i="5" s="1"/>
  <c r="AS16" i="5" s="1"/>
  <c r="AS17" i="5" s="1"/>
  <c r="AS18" i="5" s="1"/>
  <c r="AS19" i="5" s="1"/>
  <c r="AS20" i="5" s="1"/>
  <c r="AS21" i="5" s="1"/>
  <c r="AS22" i="5" s="1"/>
  <c r="AS23" i="5" s="1"/>
  <c r="AS24" i="5" s="1"/>
  <c r="AS25" i="5" s="1"/>
  <c r="AS26" i="5" s="1"/>
  <c r="AS27" i="5" s="1"/>
  <c r="AS28" i="5" s="1"/>
  <c r="AS29" i="5" s="1"/>
  <c r="AS30" i="5" s="1"/>
  <c r="AS31" i="5" s="1"/>
  <c r="AS32" i="5" s="1"/>
  <c r="AQ9" i="5"/>
  <c r="AQ10" i="5" s="1"/>
  <c r="AQ11" i="5" s="1"/>
  <c r="AQ12" i="5" s="1"/>
  <c r="AQ13" i="5" s="1"/>
  <c r="AQ14" i="5" s="1"/>
  <c r="AQ15" i="5" s="1"/>
  <c r="AQ16" i="5" s="1"/>
  <c r="AQ17" i="5" s="1"/>
  <c r="AQ18" i="5" s="1"/>
  <c r="AQ19" i="5" s="1"/>
  <c r="AQ20" i="5" s="1"/>
  <c r="AQ21" i="5" s="1"/>
  <c r="AQ22" i="5" s="1"/>
  <c r="AQ23" i="5" s="1"/>
  <c r="AQ24" i="5" s="1"/>
  <c r="AQ25" i="5" s="1"/>
  <c r="AQ26" i="5" s="1"/>
  <c r="AQ27" i="5" s="1"/>
  <c r="AQ28" i="5" s="1"/>
  <c r="AQ29" i="5" s="1"/>
  <c r="AQ30" i="5" s="1"/>
  <c r="AQ31" i="5" s="1"/>
  <c r="AQ32" i="5" s="1"/>
  <c r="AN9" i="5"/>
  <c r="AN10" i="5" s="1"/>
  <c r="AN11" i="5" s="1"/>
  <c r="AN12" i="5" s="1"/>
  <c r="AN13" i="5" s="1"/>
  <c r="AN14" i="5" s="1"/>
  <c r="AN15" i="5" s="1"/>
  <c r="AN16" i="5" s="1"/>
  <c r="AN17" i="5" s="1"/>
  <c r="AN18" i="5" s="1"/>
  <c r="AN19" i="5" s="1"/>
  <c r="AN20" i="5" s="1"/>
  <c r="AN21" i="5" s="1"/>
  <c r="AN22" i="5" s="1"/>
  <c r="AN23" i="5" s="1"/>
  <c r="AN24" i="5" s="1"/>
  <c r="AN25" i="5" s="1"/>
  <c r="AN26" i="5" s="1"/>
  <c r="AN27" i="5" s="1"/>
  <c r="AN28" i="5" s="1"/>
  <c r="AN29" i="5" s="1"/>
  <c r="AN30" i="5" s="1"/>
  <c r="AN31" i="5" s="1"/>
  <c r="AN32" i="5" s="1"/>
  <c r="AL9" i="5"/>
  <c r="AL10" i="5" s="1"/>
  <c r="AL11" i="5" s="1"/>
  <c r="AL12" i="5" s="1"/>
  <c r="AL13" i="5" s="1"/>
  <c r="AL14" i="5" s="1"/>
  <c r="AL15" i="5" s="1"/>
  <c r="AL16" i="5" s="1"/>
  <c r="AL17" i="5" s="1"/>
  <c r="AL18" i="5" s="1"/>
  <c r="AL19" i="5" s="1"/>
  <c r="AL20" i="5" s="1"/>
  <c r="AL21" i="5" s="1"/>
  <c r="AL22" i="5" s="1"/>
  <c r="AL23" i="5" s="1"/>
  <c r="AL24" i="5" s="1"/>
  <c r="AL25" i="5" s="1"/>
  <c r="AL26" i="5" s="1"/>
  <c r="AL27" i="5" s="1"/>
  <c r="AL28" i="5" s="1"/>
  <c r="AL29" i="5" s="1"/>
  <c r="AL30" i="5" s="1"/>
  <c r="AL31" i="5" s="1"/>
  <c r="AL32" i="5" s="1"/>
  <c r="AI9" i="5"/>
  <c r="AI10" i="5" s="1"/>
  <c r="AI11" i="5" s="1"/>
  <c r="AI12" i="5" s="1"/>
  <c r="AI13" i="5" s="1"/>
  <c r="AI14" i="5" s="1"/>
  <c r="AI15" i="5" s="1"/>
  <c r="AI16" i="5" s="1"/>
  <c r="AI17" i="5" s="1"/>
  <c r="AI18" i="5" s="1"/>
  <c r="AI19" i="5" s="1"/>
  <c r="AI20" i="5" s="1"/>
  <c r="AI21" i="5" s="1"/>
  <c r="AI22" i="5" s="1"/>
  <c r="AI23" i="5" s="1"/>
  <c r="AI24" i="5" s="1"/>
  <c r="AI25" i="5" s="1"/>
  <c r="AI26" i="5" s="1"/>
  <c r="AI27" i="5" s="1"/>
  <c r="AI28" i="5" s="1"/>
  <c r="AI29" i="5" s="1"/>
  <c r="AI30" i="5" s="1"/>
  <c r="AI31" i="5" s="1"/>
  <c r="AI32" i="5" s="1"/>
  <c r="AG9" i="5"/>
  <c r="AG10" i="5" s="1"/>
  <c r="AG11" i="5" s="1"/>
  <c r="AG12" i="5" s="1"/>
  <c r="AG13" i="5" s="1"/>
  <c r="AG14" i="5" s="1"/>
  <c r="AG15" i="5" s="1"/>
  <c r="AG16" i="5" s="1"/>
  <c r="AG17" i="5" s="1"/>
  <c r="AG18" i="5" s="1"/>
  <c r="AG19" i="5" s="1"/>
  <c r="AG20" i="5" s="1"/>
  <c r="AG21" i="5" s="1"/>
  <c r="AG22" i="5" s="1"/>
  <c r="AG23" i="5" s="1"/>
  <c r="AG24" i="5" s="1"/>
  <c r="AG25" i="5" s="1"/>
  <c r="AG26" i="5" s="1"/>
  <c r="AG27" i="5" s="1"/>
  <c r="AG28" i="5" s="1"/>
  <c r="AG29" i="5" s="1"/>
  <c r="AG30" i="5" s="1"/>
  <c r="AG31" i="5" s="1"/>
  <c r="AG32" i="5" s="1"/>
  <c r="AD9" i="5"/>
  <c r="AD10" i="5" s="1"/>
  <c r="AD11" i="5" s="1"/>
  <c r="AD12" i="5" s="1"/>
  <c r="AD13" i="5" s="1"/>
  <c r="AD14" i="5" s="1"/>
  <c r="AD15" i="5" s="1"/>
  <c r="AD16" i="5" s="1"/>
  <c r="AD17" i="5" s="1"/>
  <c r="AD18" i="5" s="1"/>
  <c r="AD19" i="5" s="1"/>
  <c r="AD20" i="5" s="1"/>
  <c r="AD21" i="5" s="1"/>
  <c r="AD22" i="5" s="1"/>
  <c r="AD23" i="5" s="1"/>
  <c r="AD24" i="5" s="1"/>
  <c r="AD25" i="5" s="1"/>
  <c r="AD26" i="5" s="1"/>
  <c r="AD27" i="5" s="1"/>
  <c r="AD28" i="5" s="1"/>
  <c r="AD29" i="5" s="1"/>
  <c r="AD30" i="5" s="1"/>
  <c r="AD31" i="5" s="1"/>
  <c r="AD32" i="5" s="1"/>
  <c r="AB9" i="5"/>
  <c r="AB10" i="5" s="1"/>
  <c r="AB11" i="5" s="1"/>
  <c r="AB12" i="5" s="1"/>
  <c r="AB13" i="5" s="1"/>
  <c r="AB14" i="5" s="1"/>
  <c r="AB15" i="5" s="1"/>
  <c r="AB16" i="5" s="1"/>
  <c r="AB17" i="5" s="1"/>
  <c r="AB18" i="5" s="1"/>
  <c r="AB19" i="5" s="1"/>
  <c r="AB20" i="5" s="1"/>
  <c r="AB21" i="5" s="1"/>
  <c r="AB22" i="5" s="1"/>
  <c r="AB23" i="5" s="1"/>
  <c r="AB24" i="5" s="1"/>
  <c r="AB25" i="5" s="1"/>
  <c r="AB26" i="5" s="1"/>
  <c r="AB27" i="5" s="1"/>
  <c r="AB28" i="5" s="1"/>
  <c r="AB29" i="5" s="1"/>
  <c r="AB30" i="5" s="1"/>
  <c r="AB31" i="5" s="1"/>
  <c r="AB32" i="5" s="1"/>
  <c r="Y9" i="5"/>
  <c r="Y10" i="5" s="1"/>
  <c r="Y11" i="5" s="1"/>
  <c r="Y12" i="5" s="1"/>
  <c r="Y13" i="5" s="1"/>
  <c r="Y14" i="5" s="1"/>
  <c r="Y15" i="5" s="1"/>
  <c r="Y16" i="5" s="1"/>
  <c r="Y17" i="5" s="1"/>
  <c r="Y18" i="5" s="1"/>
  <c r="Y19" i="5" s="1"/>
  <c r="Y20" i="5" s="1"/>
  <c r="Y21" i="5" s="1"/>
  <c r="Y22" i="5" s="1"/>
  <c r="Y23" i="5" s="1"/>
  <c r="Y24" i="5" s="1"/>
  <c r="Y25" i="5" s="1"/>
  <c r="Y26" i="5" s="1"/>
  <c r="Y27" i="5" s="1"/>
  <c r="Y28" i="5" s="1"/>
  <c r="Y29" i="5" s="1"/>
  <c r="Y30" i="5" s="1"/>
  <c r="Y31" i="5" s="1"/>
  <c r="Y32" i="5" s="1"/>
  <c r="W9" i="5"/>
  <c r="W10" i="5" s="1"/>
  <c r="W11" i="5" s="1"/>
  <c r="W12" i="5" s="1"/>
  <c r="W13" i="5" s="1"/>
  <c r="W14" i="5" s="1"/>
  <c r="W15" i="5" s="1"/>
  <c r="W16" i="5" s="1"/>
  <c r="W17" i="5" s="1"/>
  <c r="W18" i="5" s="1"/>
  <c r="W19" i="5" s="1"/>
  <c r="W20" i="5" s="1"/>
  <c r="W21" i="5" s="1"/>
  <c r="W22" i="5" s="1"/>
  <c r="W23" i="5" s="1"/>
  <c r="W24" i="5" s="1"/>
  <c r="W25" i="5" s="1"/>
  <c r="W26" i="5" s="1"/>
  <c r="W27" i="5" s="1"/>
  <c r="W28" i="5" s="1"/>
  <c r="W29" i="5" s="1"/>
  <c r="W30" i="5" s="1"/>
  <c r="W31" i="5" s="1"/>
  <c r="W32" i="5" s="1"/>
  <c r="T9" i="5"/>
  <c r="T10" i="5" s="1"/>
  <c r="T11" i="5" s="1"/>
  <c r="T12" i="5" s="1"/>
  <c r="T13" i="5" s="1"/>
  <c r="T14" i="5" s="1"/>
  <c r="T15" i="5" s="1"/>
  <c r="T16" i="5" s="1"/>
  <c r="T17" i="5" s="1"/>
  <c r="T18" i="5" s="1"/>
  <c r="T19" i="5" s="1"/>
  <c r="T20" i="5" s="1"/>
  <c r="T21" i="5" s="1"/>
  <c r="T22" i="5" s="1"/>
  <c r="T23" i="5" s="1"/>
  <c r="T24" i="5" s="1"/>
  <c r="T25" i="5" s="1"/>
  <c r="T26" i="5" s="1"/>
  <c r="T27" i="5" s="1"/>
  <c r="T28" i="5" s="1"/>
  <c r="T29" i="5" s="1"/>
  <c r="T30" i="5" s="1"/>
  <c r="T31" i="5" s="1"/>
  <c r="T32" i="5" s="1"/>
  <c r="R9" i="5"/>
  <c r="R10" i="5" s="1"/>
  <c r="R11" i="5" s="1"/>
  <c r="R12" i="5" s="1"/>
  <c r="R13" i="5" s="1"/>
  <c r="R14" i="5" s="1"/>
  <c r="R15" i="5" s="1"/>
  <c r="R16" i="5" s="1"/>
  <c r="R17" i="5" s="1"/>
  <c r="R18" i="5" s="1"/>
  <c r="R19" i="5" s="1"/>
  <c r="R20" i="5" s="1"/>
  <c r="R21" i="5" s="1"/>
  <c r="R22" i="5" s="1"/>
  <c r="R23" i="5" s="1"/>
  <c r="R24" i="5" s="1"/>
  <c r="R25" i="5" s="1"/>
  <c r="R26" i="5" s="1"/>
  <c r="R27" i="5" s="1"/>
  <c r="R28" i="5" s="1"/>
  <c r="R29" i="5" s="1"/>
  <c r="R30" i="5" s="1"/>
  <c r="R31" i="5" s="1"/>
  <c r="R32" i="5" s="1"/>
  <c r="O9" i="5"/>
  <c r="O10" i="5" s="1"/>
  <c r="O11" i="5" s="1"/>
  <c r="O12" i="5" s="1"/>
  <c r="O13" i="5" s="1"/>
  <c r="O14" i="5" s="1"/>
  <c r="O15" i="5" s="1"/>
  <c r="O16" i="5" s="1"/>
  <c r="O17" i="5" s="1"/>
  <c r="O18" i="5" s="1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M9" i="5"/>
  <c r="M10" i="5" s="1"/>
  <c r="M11" i="5" s="1"/>
  <c r="M12" i="5" s="1"/>
  <c r="M13" i="5" s="1"/>
  <c r="M14" i="5" s="1"/>
  <c r="M15" i="5" s="1"/>
  <c r="M16" i="5" s="1"/>
  <c r="M17" i="5" s="1"/>
  <c r="M18" i="5" s="1"/>
  <c r="M19" i="5" s="1"/>
  <c r="M20" i="5" s="1"/>
  <c r="M21" i="5" s="1"/>
  <c r="M22" i="5" s="1"/>
  <c r="M23" i="5" s="1"/>
  <c r="M24" i="5" s="1"/>
  <c r="M25" i="5" s="1"/>
  <c r="M26" i="5" s="1"/>
  <c r="M27" i="5" s="1"/>
  <c r="M28" i="5" s="1"/>
  <c r="M29" i="5" s="1"/>
  <c r="M30" i="5" s="1"/>
  <c r="M31" i="5" s="1"/>
  <c r="M32" i="5" s="1"/>
  <c r="J10" i="5"/>
  <c r="J11" i="5" s="1"/>
  <c r="J12" i="5" s="1"/>
  <c r="J13" i="5" s="1"/>
  <c r="J14" i="5" s="1"/>
  <c r="J15" i="5" s="1"/>
  <c r="J16" i="5" s="1"/>
  <c r="J17" i="5" s="1"/>
  <c r="J18" i="5" s="1"/>
  <c r="J19" i="5" s="1"/>
  <c r="J20" i="5" s="1"/>
  <c r="J21" i="5" s="1"/>
  <c r="J22" i="5" s="1"/>
  <c r="J23" i="5" s="1"/>
  <c r="J24" i="5" s="1"/>
  <c r="J25" i="5" s="1"/>
  <c r="J26" i="5" s="1"/>
  <c r="J27" i="5" s="1"/>
  <c r="J28" i="5" s="1"/>
  <c r="J29" i="5" s="1"/>
  <c r="J30" i="5" s="1"/>
  <c r="J31" i="5" s="1"/>
  <c r="J32" i="5" s="1"/>
  <c r="H9" i="5"/>
  <c r="H10" i="5" s="1"/>
  <c r="H11" i="5" s="1"/>
  <c r="H12" i="5" s="1"/>
  <c r="H13" i="5" s="1"/>
  <c r="H14" i="5" s="1"/>
  <c r="H15" i="5" s="1"/>
  <c r="H16" i="5" s="1"/>
  <c r="H17" i="5" s="1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AR10" i="7"/>
  <c r="AR11" i="7" s="1"/>
  <c r="AR12" i="7" s="1"/>
  <c r="AR13" i="7" s="1"/>
  <c r="AR14" i="7" s="1"/>
  <c r="AR15" i="7" s="1"/>
  <c r="AR16" i="7" s="1"/>
  <c r="AR17" i="7" s="1"/>
  <c r="AR18" i="7" s="1"/>
  <c r="AR19" i="7" s="1"/>
  <c r="AR20" i="7" s="1"/>
  <c r="AR21" i="7" s="1"/>
  <c r="AR22" i="7" s="1"/>
  <c r="AR23" i="7" s="1"/>
  <c r="AR24" i="7" s="1"/>
  <c r="AR25" i="7" s="1"/>
  <c r="AR26" i="7" s="1"/>
  <c r="AR27" i="7" s="1"/>
  <c r="AR28" i="7" s="1"/>
  <c r="AR29" i="7" s="1"/>
  <c r="AR30" i="7" s="1"/>
  <c r="AR31" i="7" s="1"/>
  <c r="AR32" i="7" s="1"/>
  <c r="AR33" i="7" s="1"/>
  <c r="AP10" i="7"/>
  <c r="AP11" i="7" s="1"/>
  <c r="AP12" i="7" s="1"/>
  <c r="AP13" i="7" s="1"/>
  <c r="AP14" i="7" s="1"/>
  <c r="AP15" i="7" s="1"/>
  <c r="AP16" i="7" s="1"/>
  <c r="AP17" i="7" s="1"/>
  <c r="AP18" i="7" s="1"/>
  <c r="AP19" i="7" s="1"/>
  <c r="AP20" i="7" s="1"/>
  <c r="AP21" i="7" s="1"/>
  <c r="AP22" i="7" s="1"/>
  <c r="AP23" i="7" s="1"/>
  <c r="AP24" i="7" s="1"/>
  <c r="AP25" i="7" s="1"/>
  <c r="AP26" i="7" s="1"/>
  <c r="AP27" i="7" s="1"/>
  <c r="AP28" i="7" s="1"/>
  <c r="AP29" i="7" s="1"/>
  <c r="AP30" i="7" s="1"/>
  <c r="AP31" i="7" s="1"/>
  <c r="AP32" i="7" s="1"/>
  <c r="AP33" i="7" s="1"/>
  <c r="AN10" i="7"/>
  <c r="AN11" i="7" s="1"/>
  <c r="AN12" i="7" s="1"/>
  <c r="AN13" i="7" s="1"/>
  <c r="AN14" i="7" s="1"/>
  <c r="AN15" i="7" s="1"/>
  <c r="AN16" i="7" s="1"/>
  <c r="AN17" i="7" s="1"/>
  <c r="AN18" i="7" s="1"/>
  <c r="AN19" i="7" s="1"/>
  <c r="AN20" i="7" s="1"/>
  <c r="AN21" i="7" s="1"/>
  <c r="AN22" i="7" s="1"/>
  <c r="AN23" i="7" s="1"/>
  <c r="AN24" i="7" s="1"/>
  <c r="AN25" i="7" s="1"/>
  <c r="AN26" i="7" s="1"/>
  <c r="AN27" i="7" s="1"/>
  <c r="AN28" i="7" s="1"/>
  <c r="AN29" i="7" s="1"/>
  <c r="AN30" i="7" s="1"/>
  <c r="AN31" i="7" s="1"/>
  <c r="AN32" i="7" s="1"/>
  <c r="AN33" i="7" s="1"/>
  <c r="AL10" i="7"/>
  <c r="AL11" i="7" s="1"/>
  <c r="AL12" i="7" s="1"/>
  <c r="AL13" i="7" s="1"/>
  <c r="AL14" i="7" s="1"/>
  <c r="AL15" i="7" s="1"/>
  <c r="AL16" i="7" s="1"/>
  <c r="AL17" i="7" s="1"/>
  <c r="AL18" i="7" s="1"/>
  <c r="AL19" i="7" s="1"/>
  <c r="AL20" i="7" s="1"/>
  <c r="AL21" i="7" s="1"/>
  <c r="AL22" i="7" s="1"/>
  <c r="AL23" i="7" s="1"/>
  <c r="AL24" i="7" s="1"/>
  <c r="AL25" i="7" s="1"/>
  <c r="AL26" i="7" s="1"/>
  <c r="AL27" i="7" s="1"/>
  <c r="AL28" i="7" s="1"/>
  <c r="AL29" i="7" s="1"/>
  <c r="AL30" i="7" s="1"/>
  <c r="AL31" i="7" s="1"/>
  <c r="AL32" i="7" s="1"/>
  <c r="AL33" i="7" s="1"/>
  <c r="AG10" i="7"/>
  <c r="AG11" i="7" s="1"/>
  <c r="AG12" i="7" s="1"/>
  <c r="AG13" i="7" s="1"/>
  <c r="AG14" i="7" s="1"/>
  <c r="AG15" i="7" s="1"/>
  <c r="AG16" i="7" s="1"/>
  <c r="AG17" i="7" s="1"/>
  <c r="AG18" i="7" s="1"/>
  <c r="AG19" i="7" s="1"/>
  <c r="AG20" i="7" s="1"/>
  <c r="AG21" i="7" s="1"/>
  <c r="AG22" i="7" s="1"/>
  <c r="AG23" i="7" s="1"/>
  <c r="AG24" i="7" s="1"/>
  <c r="AG25" i="7" s="1"/>
  <c r="AG26" i="7" s="1"/>
  <c r="AG27" i="7" s="1"/>
  <c r="AG28" i="7" s="1"/>
  <c r="AG29" i="7" s="1"/>
  <c r="AG30" i="7" s="1"/>
  <c r="AG31" i="7" s="1"/>
  <c r="AG32" i="7" s="1"/>
  <c r="AG33" i="7" s="1"/>
  <c r="AE10" i="7"/>
  <c r="AE11" i="7" s="1"/>
  <c r="AE12" i="7" s="1"/>
  <c r="AE13" i="7" s="1"/>
  <c r="AE14" i="7" s="1"/>
  <c r="AE15" i="7" s="1"/>
  <c r="AE16" i="7" s="1"/>
  <c r="AE17" i="7" s="1"/>
  <c r="AE18" i="7" s="1"/>
  <c r="AE19" i="7" s="1"/>
  <c r="AE20" i="7" s="1"/>
  <c r="AE21" i="7" s="1"/>
  <c r="AE22" i="7" s="1"/>
  <c r="AE23" i="7" s="1"/>
  <c r="AE24" i="7" s="1"/>
  <c r="AE25" i="7" s="1"/>
  <c r="AE26" i="7" s="1"/>
  <c r="AE27" i="7" s="1"/>
  <c r="AE28" i="7" s="1"/>
  <c r="AE29" i="7" s="1"/>
  <c r="AE30" i="7" s="1"/>
  <c r="AE31" i="7" s="1"/>
  <c r="AE32" i="7" s="1"/>
  <c r="AE33" i="7" s="1"/>
  <c r="AC10" i="7"/>
  <c r="AC11" i="7" s="1"/>
  <c r="AC12" i="7" s="1"/>
  <c r="AC13" i="7" s="1"/>
  <c r="AC14" i="7" s="1"/>
  <c r="AC15" i="7" s="1"/>
  <c r="AC16" i="7" s="1"/>
  <c r="AC17" i="7" s="1"/>
  <c r="AC18" i="7" s="1"/>
  <c r="AC19" i="7" s="1"/>
  <c r="AC20" i="7" s="1"/>
  <c r="AC21" i="7" s="1"/>
  <c r="AC22" i="7" s="1"/>
  <c r="AC23" i="7" s="1"/>
  <c r="AC24" i="7" s="1"/>
  <c r="AC25" i="7" s="1"/>
  <c r="AC26" i="7" s="1"/>
  <c r="AC27" i="7" s="1"/>
  <c r="AC28" i="7" s="1"/>
  <c r="AC29" i="7" s="1"/>
  <c r="AC30" i="7" s="1"/>
  <c r="AC31" i="7" s="1"/>
  <c r="AC32" i="7" s="1"/>
  <c r="AC33" i="7" s="1"/>
  <c r="AA10" i="7"/>
  <c r="AA11" i="7" s="1"/>
  <c r="AA12" i="7" s="1"/>
  <c r="AA13" i="7" s="1"/>
  <c r="AA14" i="7" s="1"/>
  <c r="AA15" i="7" s="1"/>
  <c r="AA16" i="7" s="1"/>
  <c r="AA17" i="7" s="1"/>
  <c r="AA18" i="7" s="1"/>
  <c r="AA19" i="7" s="1"/>
  <c r="AA20" i="7" s="1"/>
  <c r="AA21" i="7" s="1"/>
  <c r="AA22" i="7" s="1"/>
  <c r="AA23" i="7" s="1"/>
  <c r="AA24" i="7" s="1"/>
  <c r="AA25" i="7" s="1"/>
  <c r="AA26" i="7" s="1"/>
  <c r="AA27" i="7" s="1"/>
  <c r="AA28" i="7" s="1"/>
  <c r="AA29" i="7" s="1"/>
  <c r="AA30" i="7" s="1"/>
  <c r="AA31" i="7" s="1"/>
  <c r="AA32" i="7" s="1"/>
  <c r="AA33" i="7" s="1"/>
  <c r="V10" i="7"/>
  <c r="V11" i="7" s="1"/>
  <c r="T10" i="7"/>
  <c r="R10" i="7"/>
  <c r="P10" i="7"/>
  <c r="V12" i="7" l="1"/>
  <c r="V13" i="7" s="1"/>
  <c r="V14" i="7" s="1"/>
  <c r="V15" i="7" s="1"/>
  <c r="V16" i="7" s="1"/>
  <c r="V17" i="7" s="1"/>
  <c r="V18" i="7" s="1"/>
  <c r="V19" i="7" s="1"/>
  <c r="V20" i="7" s="1"/>
  <c r="V21" i="7" s="1"/>
  <c r="V22" i="7" s="1"/>
  <c r="V23" i="7" s="1"/>
  <c r="V24" i="7" s="1"/>
  <c r="V25" i="7" s="1"/>
  <c r="V26" i="7" s="1"/>
  <c r="V27" i="7" s="1"/>
  <c r="V28" i="7" s="1"/>
  <c r="V29" i="7" s="1"/>
  <c r="V30" i="7" s="1"/>
  <c r="V31" i="7" s="1"/>
  <c r="V32" i="7" s="1"/>
  <c r="V33" i="7" s="1"/>
  <c r="R11" i="7"/>
  <c r="R12" i="7" s="1"/>
  <c r="R13" i="7" s="1"/>
  <c r="R14" i="7" s="1"/>
  <c r="R15" i="7" s="1"/>
  <c r="R16" i="7" s="1"/>
  <c r="R17" i="7" s="1"/>
  <c r="R18" i="7" s="1"/>
  <c r="R19" i="7" s="1"/>
  <c r="R20" i="7" s="1"/>
  <c r="R21" i="7" s="1"/>
  <c r="R22" i="7" s="1"/>
  <c r="R23" i="7" s="1"/>
  <c r="R24" i="7" s="1"/>
  <c r="R25" i="7" s="1"/>
  <c r="R26" i="7" s="1"/>
  <c r="R27" i="7" s="1"/>
  <c r="R28" i="7" s="1"/>
  <c r="R29" i="7" s="1"/>
  <c r="R30" i="7" s="1"/>
  <c r="R31" i="7" s="1"/>
  <c r="R32" i="7" s="1"/>
  <c r="R33" i="7" s="1"/>
  <c r="T11" i="7"/>
  <c r="T12" i="7" s="1"/>
  <c r="T13" i="7" s="1"/>
  <c r="T14" i="7" s="1"/>
  <c r="T15" i="7" s="1"/>
  <c r="T16" i="7" s="1"/>
  <c r="T17" i="7" s="1"/>
  <c r="T18" i="7" s="1"/>
  <c r="T19" i="7" s="1"/>
  <c r="T20" i="7" s="1"/>
  <c r="T21" i="7" s="1"/>
  <c r="T22" i="7" s="1"/>
  <c r="T23" i="7" s="1"/>
  <c r="T24" i="7" s="1"/>
  <c r="T25" i="7" s="1"/>
  <c r="T26" i="7" s="1"/>
  <c r="T27" i="7" s="1"/>
  <c r="T28" i="7" s="1"/>
  <c r="T29" i="7" s="1"/>
  <c r="T30" i="7" s="1"/>
  <c r="T31" i="7" s="1"/>
  <c r="T32" i="7" s="1"/>
  <c r="T33" i="7" s="1"/>
  <c r="P11" i="7"/>
  <c r="P12" i="7" s="1"/>
  <c r="P13" i="7" s="1"/>
  <c r="P14" i="7" s="1"/>
  <c r="P15" i="7" s="1"/>
  <c r="P16" i="7" s="1"/>
  <c r="P17" i="7" s="1"/>
  <c r="P18" i="7" s="1"/>
  <c r="P19" i="7" s="1"/>
  <c r="P20" i="7" s="1"/>
  <c r="P21" i="7" s="1"/>
  <c r="P22" i="7" s="1"/>
  <c r="P23" i="7" s="1"/>
  <c r="P24" i="7" s="1"/>
  <c r="P25" i="7" s="1"/>
  <c r="P26" i="7" s="1"/>
  <c r="P27" i="7" s="1"/>
  <c r="P28" i="7" s="1"/>
  <c r="P29" i="7" s="1"/>
  <c r="P30" i="7" s="1"/>
  <c r="P31" i="7" s="1"/>
  <c r="P32" i="7" s="1"/>
  <c r="P33" i="7" s="1"/>
  <c r="C10" i="6"/>
  <c r="D8" i="2" l="1"/>
  <c r="CD32" i="5" l="1"/>
  <c r="CD31" i="5"/>
  <c r="CD30" i="5"/>
  <c r="CD29" i="5"/>
  <c r="CD28" i="5"/>
  <c r="CD27" i="5"/>
  <c r="CD26" i="5"/>
  <c r="CD25" i="5"/>
  <c r="CD24" i="5"/>
  <c r="CD23" i="5"/>
  <c r="CD22" i="5"/>
  <c r="CD21" i="5"/>
  <c r="CD20" i="5"/>
  <c r="CD19" i="5"/>
  <c r="CD18" i="5"/>
  <c r="CD17" i="5"/>
  <c r="CD16" i="5"/>
  <c r="CD15" i="5"/>
  <c r="CD14" i="5"/>
  <c r="CD13" i="5"/>
  <c r="CD12" i="5"/>
  <c r="CD11" i="5"/>
  <c r="CD10" i="5"/>
  <c r="CD9" i="5"/>
  <c r="BY32" i="5"/>
  <c r="BY31" i="5"/>
  <c r="BY30" i="5"/>
  <c r="BY29" i="5"/>
  <c r="BY28" i="5"/>
  <c r="BY27" i="5"/>
  <c r="BY26" i="5"/>
  <c r="BY25" i="5"/>
  <c r="BY24" i="5"/>
  <c r="BY23" i="5"/>
  <c r="BY22" i="5"/>
  <c r="BY21" i="5"/>
  <c r="BY20" i="5"/>
  <c r="BY19" i="5"/>
  <c r="BY18" i="5"/>
  <c r="BY17" i="5"/>
  <c r="BY16" i="5"/>
  <c r="BY15" i="5"/>
  <c r="BY14" i="5"/>
  <c r="BY13" i="5"/>
  <c r="BY12" i="5"/>
  <c r="BY11" i="5"/>
  <c r="BY10" i="5"/>
  <c r="BY9" i="5"/>
  <c r="BT32" i="5"/>
  <c r="BT31" i="5"/>
  <c r="BT30" i="5"/>
  <c r="BT29" i="5"/>
  <c r="BT28" i="5"/>
  <c r="BT27" i="5"/>
  <c r="BT26" i="5"/>
  <c r="BT25" i="5"/>
  <c r="BT24" i="5"/>
  <c r="BT23" i="5"/>
  <c r="BT22" i="5"/>
  <c r="BT21" i="5"/>
  <c r="BT20" i="5"/>
  <c r="BT19" i="5"/>
  <c r="BT18" i="5"/>
  <c r="BT17" i="5"/>
  <c r="BT16" i="5"/>
  <c r="BT15" i="5"/>
  <c r="BT14" i="5"/>
  <c r="BT13" i="5"/>
  <c r="BT12" i="5"/>
  <c r="BT11" i="5"/>
  <c r="BT10" i="5"/>
  <c r="BT9" i="5"/>
  <c r="BO32" i="5"/>
  <c r="BO31" i="5"/>
  <c r="BO30" i="5"/>
  <c r="BO29" i="5"/>
  <c r="BO28" i="5"/>
  <c r="BO27" i="5"/>
  <c r="BO26" i="5"/>
  <c r="BO25" i="5"/>
  <c r="BO24" i="5"/>
  <c r="BO23" i="5"/>
  <c r="BO22" i="5"/>
  <c r="BO21" i="5"/>
  <c r="BO20" i="5"/>
  <c r="BO19" i="5"/>
  <c r="BO18" i="5"/>
  <c r="BO17" i="5"/>
  <c r="BO16" i="5"/>
  <c r="BO15" i="5"/>
  <c r="BO14" i="5"/>
  <c r="BO13" i="5"/>
  <c r="BO12" i="5"/>
  <c r="BO11" i="5"/>
  <c r="BO10" i="5"/>
  <c r="BO9" i="5"/>
  <c r="BJ32" i="5"/>
  <c r="BJ31" i="5"/>
  <c r="BJ30" i="5"/>
  <c r="BJ29" i="5"/>
  <c r="BJ28" i="5"/>
  <c r="BJ27" i="5"/>
  <c r="BJ26" i="5"/>
  <c r="BJ25" i="5"/>
  <c r="BJ24" i="5"/>
  <c r="BJ23" i="5"/>
  <c r="BJ22" i="5"/>
  <c r="BJ21" i="5"/>
  <c r="BJ20" i="5"/>
  <c r="BJ19" i="5"/>
  <c r="BJ18" i="5"/>
  <c r="BJ17" i="5"/>
  <c r="BJ16" i="5"/>
  <c r="BJ15" i="5"/>
  <c r="BJ14" i="5"/>
  <c r="BJ13" i="5"/>
  <c r="BJ12" i="5"/>
  <c r="BJ11" i="5"/>
  <c r="BJ10" i="5"/>
  <c r="BJ9" i="5"/>
  <c r="BE32" i="5"/>
  <c r="BE31" i="5"/>
  <c r="BE30" i="5"/>
  <c r="BE29" i="5"/>
  <c r="BE28" i="5"/>
  <c r="BE27" i="5"/>
  <c r="BE26" i="5"/>
  <c r="BE25" i="5"/>
  <c r="BE24" i="5"/>
  <c r="BE23" i="5"/>
  <c r="BE22" i="5"/>
  <c r="BE21" i="5"/>
  <c r="BE20" i="5"/>
  <c r="BE19" i="5"/>
  <c r="BE18" i="5"/>
  <c r="BE17" i="5"/>
  <c r="BE16" i="5"/>
  <c r="BE15" i="5"/>
  <c r="BE14" i="5"/>
  <c r="BE13" i="5"/>
  <c r="BE12" i="5"/>
  <c r="BE11" i="5"/>
  <c r="BE10" i="5"/>
  <c r="BE9" i="5"/>
  <c r="AZ32" i="5"/>
  <c r="AZ31" i="5"/>
  <c r="AZ30" i="5"/>
  <c r="AZ29" i="5"/>
  <c r="AZ28" i="5"/>
  <c r="AZ27" i="5"/>
  <c r="AZ26" i="5"/>
  <c r="AZ25" i="5"/>
  <c r="AZ24" i="5"/>
  <c r="AZ23" i="5"/>
  <c r="AZ22" i="5"/>
  <c r="AZ21" i="5"/>
  <c r="AZ20" i="5"/>
  <c r="AZ19" i="5"/>
  <c r="AZ18" i="5"/>
  <c r="AZ17" i="5"/>
  <c r="AZ16" i="5"/>
  <c r="AZ15" i="5"/>
  <c r="AZ14" i="5"/>
  <c r="AZ13" i="5"/>
  <c r="AZ12" i="5"/>
  <c r="AZ11" i="5"/>
  <c r="AZ10" i="5"/>
  <c r="AZ9" i="5"/>
  <c r="AU32" i="5"/>
  <c r="AU31" i="5"/>
  <c r="AU30" i="5"/>
  <c r="AU29" i="5"/>
  <c r="AU28" i="5"/>
  <c r="AU27" i="5"/>
  <c r="AU26" i="5"/>
  <c r="AU25" i="5"/>
  <c r="AU24" i="5"/>
  <c r="AU23" i="5"/>
  <c r="AU22" i="5"/>
  <c r="AU21" i="5"/>
  <c r="AU20" i="5"/>
  <c r="AU19" i="5"/>
  <c r="AU18" i="5"/>
  <c r="AU17" i="5"/>
  <c r="AU16" i="5"/>
  <c r="AU15" i="5"/>
  <c r="AU14" i="5"/>
  <c r="AU13" i="5"/>
  <c r="AU12" i="5"/>
  <c r="AU11" i="5"/>
  <c r="AU10" i="5"/>
  <c r="AU9" i="5"/>
  <c r="AP32" i="5"/>
  <c r="AP31" i="5"/>
  <c r="AP30" i="5"/>
  <c r="AP29" i="5"/>
  <c r="AP28" i="5"/>
  <c r="AP27" i="5"/>
  <c r="AP26" i="5"/>
  <c r="AP25" i="5"/>
  <c r="AP24" i="5"/>
  <c r="AP23" i="5"/>
  <c r="AP22" i="5"/>
  <c r="AP21" i="5"/>
  <c r="AP20" i="5"/>
  <c r="AP19" i="5"/>
  <c r="AP18" i="5"/>
  <c r="AP17" i="5"/>
  <c r="AP16" i="5"/>
  <c r="AP15" i="5"/>
  <c r="AP14" i="5"/>
  <c r="AP13" i="5"/>
  <c r="AP12" i="5"/>
  <c r="AP11" i="5"/>
  <c r="AP10" i="5"/>
  <c r="AP9" i="5"/>
  <c r="AK32" i="5"/>
  <c r="AK31" i="5"/>
  <c r="AK30" i="5"/>
  <c r="AK29" i="5"/>
  <c r="AK28" i="5"/>
  <c r="AK27" i="5"/>
  <c r="AK26" i="5"/>
  <c r="AK25" i="5"/>
  <c r="AK24" i="5"/>
  <c r="AK23" i="5"/>
  <c r="AK22" i="5"/>
  <c r="AK21" i="5"/>
  <c r="AK20" i="5"/>
  <c r="AK19" i="5"/>
  <c r="AK18" i="5"/>
  <c r="AK17" i="5"/>
  <c r="AK16" i="5"/>
  <c r="AK15" i="5"/>
  <c r="AK14" i="5"/>
  <c r="AK13" i="5"/>
  <c r="AK12" i="5"/>
  <c r="AK11" i="5"/>
  <c r="AK10" i="5"/>
  <c r="AK9" i="5"/>
  <c r="AF32" i="5"/>
  <c r="AF31" i="5"/>
  <c r="AF30" i="5"/>
  <c r="AF29" i="5"/>
  <c r="AF28" i="5"/>
  <c r="AF27" i="5"/>
  <c r="AF26" i="5"/>
  <c r="AF25" i="5"/>
  <c r="AF24" i="5"/>
  <c r="AF23" i="5"/>
  <c r="AF22" i="5"/>
  <c r="AF21" i="5"/>
  <c r="AF20" i="5"/>
  <c r="AF19" i="5"/>
  <c r="AF18" i="5"/>
  <c r="AF17" i="5"/>
  <c r="AF16" i="5"/>
  <c r="AF15" i="5"/>
  <c r="AF14" i="5"/>
  <c r="AF13" i="5"/>
  <c r="AF12" i="5"/>
  <c r="AF11" i="5"/>
  <c r="AF10" i="5"/>
  <c r="AF9" i="5"/>
  <c r="AA32" i="5"/>
  <c r="AA31" i="5"/>
  <c r="AA30" i="5"/>
  <c r="AA29" i="5"/>
  <c r="AA28" i="5"/>
  <c r="AA27" i="5"/>
  <c r="AA26" i="5"/>
  <c r="AA25" i="5"/>
  <c r="AA24" i="5"/>
  <c r="AA23" i="5"/>
  <c r="AA22" i="5"/>
  <c r="AA21" i="5"/>
  <c r="AA20" i="5"/>
  <c r="AA19" i="5"/>
  <c r="AA18" i="5"/>
  <c r="AA17" i="5"/>
  <c r="AA16" i="5"/>
  <c r="AA15" i="5"/>
  <c r="AA14" i="5"/>
  <c r="AA13" i="5"/>
  <c r="AA12" i="5"/>
  <c r="AA11" i="5"/>
  <c r="AA10" i="5"/>
  <c r="AA9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Q32" i="5"/>
  <c r="Q31" i="5"/>
  <c r="Q30" i="5"/>
  <c r="Q29" i="5"/>
  <c r="Q28" i="5"/>
  <c r="Q27" i="5"/>
  <c r="Q26" i="5"/>
  <c r="Q25" i="5"/>
  <c r="Q24" i="5"/>
  <c r="Q23" i="5"/>
  <c r="Q22" i="5"/>
  <c r="Q21" i="5"/>
  <c r="Q20" i="5"/>
  <c r="Q19" i="5"/>
  <c r="Q18" i="5"/>
  <c r="Q17" i="5"/>
  <c r="Q16" i="5"/>
  <c r="Q15" i="5"/>
  <c r="Q14" i="5"/>
  <c r="Q13" i="5"/>
  <c r="Q12" i="5"/>
  <c r="Q11" i="5"/>
  <c r="Q10" i="5"/>
  <c r="Q9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AK36" i="5" l="1"/>
  <c r="AK35" i="5"/>
  <c r="AP36" i="5"/>
  <c r="AP35" i="5"/>
  <c r="AU36" i="5"/>
  <c r="AU35" i="5"/>
  <c r="AZ35" i="5"/>
  <c r="AZ36" i="5"/>
  <c r="BE35" i="5"/>
  <c r="BE36" i="5"/>
  <c r="BJ36" i="5"/>
  <c r="BJ35" i="5"/>
  <c r="BO36" i="5"/>
  <c r="BO35" i="5"/>
  <c r="BT35" i="5"/>
  <c r="BT36" i="5"/>
  <c r="BY36" i="5"/>
  <c r="BY35" i="5"/>
  <c r="CD36" i="5"/>
  <c r="CD35" i="5"/>
  <c r="G36" i="5"/>
  <c r="G35" i="5"/>
  <c r="L36" i="5"/>
  <c r="L35" i="5"/>
  <c r="Q36" i="5"/>
  <c r="Q35" i="5"/>
  <c r="V36" i="5"/>
  <c r="V35" i="5"/>
  <c r="AA36" i="5"/>
  <c r="AA35" i="5"/>
  <c r="AF36" i="5"/>
  <c r="AF35" i="5"/>
  <c r="AK33" i="7"/>
  <c r="AK32" i="7"/>
  <c r="AK31" i="7"/>
  <c r="AK30" i="7"/>
  <c r="AK29" i="7"/>
  <c r="AK28" i="7"/>
  <c r="AK27" i="7"/>
  <c r="AK26" i="7"/>
  <c r="AK25" i="7"/>
  <c r="AK24" i="7"/>
  <c r="AK23" i="7"/>
  <c r="AK22" i="7"/>
  <c r="AK21" i="7"/>
  <c r="AK20" i="7"/>
  <c r="AK19" i="7"/>
  <c r="AK18" i="7"/>
  <c r="AK17" i="7"/>
  <c r="AK16" i="7"/>
  <c r="AK15" i="7"/>
  <c r="AK14" i="7"/>
  <c r="AK13" i="7"/>
  <c r="AK12" i="7"/>
  <c r="AK11" i="7"/>
  <c r="AK10" i="7"/>
  <c r="Z33" i="7"/>
  <c r="Z32" i="7"/>
  <c r="Z31" i="7"/>
  <c r="Z30" i="7"/>
  <c r="Z29" i="7"/>
  <c r="Z28" i="7"/>
  <c r="Z27" i="7"/>
  <c r="Z26" i="7"/>
  <c r="Z25" i="7"/>
  <c r="Z24" i="7"/>
  <c r="Z23" i="7"/>
  <c r="Z22" i="7"/>
  <c r="Z21" i="7"/>
  <c r="Z20" i="7"/>
  <c r="Z19" i="7"/>
  <c r="Z18" i="7"/>
  <c r="Z17" i="7"/>
  <c r="Z16" i="7"/>
  <c r="Z15" i="7"/>
  <c r="Z14" i="7"/>
  <c r="Z13" i="7"/>
  <c r="Z12" i="7"/>
  <c r="Z11" i="7"/>
  <c r="Z10" i="7"/>
  <c r="O33" i="7"/>
  <c r="O32" i="7"/>
  <c r="O31" i="7"/>
  <c r="O30" i="7"/>
  <c r="O29" i="7"/>
  <c r="O28" i="7"/>
  <c r="O27" i="7"/>
  <c r="O26" i="7"/>
  <c r="O25" i="7"/>
  <c r="O24" i="7"/>
  <c r="O23" i="7"/>
  <c r="O22" i="7"/>
  <c r="O21" i="7"/>
  <c r="O20" i="7"/>
  <c r="O19" i="7"/>
  <c r="O18" i="7"/>
  <c r="O17" i="7"/>
  <c r="O16" i="7"/>
  <c r="O15" i="7"/>
  <c r="O14" i="7"/>
  <c r="O13" i="7"/>
  <c r="O12" i="7"/>
  <c r="O11" i="7"/>
  <c r="O10" i="7"/>
  <c r="D33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10" i="7"/>
  <c r="AJ33" i="7"/>
  <c r="AJ32" i="7"/>
  <c r="AJ31" i="7"/>
  <c r="AJ30" i="7"/>
  <c r="AJ29" i="7"/>
  <c r="AJ28" i="7"/>
  <c r="AJ27" i="7"/>
  <c r="AJ26" i="7"/>
  <c r="AJ25" i="7"/>
  <c r="AJ24" i="7"/>
  <c r="AJ23" i="7"/>
  <c r="AJ22" i="7"/>
  <c r="AJ21" i="7"/>
  <c r="AJ20" i="7"/>
  <c r="AJ19" i="7"/>
  <c r="AJ18" i="7"/>
  <c r="AJ17" i="7"/>
  <c r="AJ16" i="7"/>
  <c r="AJ15" i="7"/>
  <c r="AJ14" i="7"/>
  <c r="AJ13" i="7"/>
  <c r="AJ12" i="7"/>
  <c r="AJ11" i="7"/>
  <c r="AJ10" i="7"/>
  <c r="Y33" i="7"/>
  <c r="Y32" i="7"/>
  <c r="Y31" i="7"/>
  <c r="Y30" i="7"/>
  <c r="Y29" i="7"/>
  <c r="Y28" i="7"/>
  <c r="Y27" i="7"/>
  <c r="Y26" i="7"/>
  <c r="Y25" i="7"/>
  <c r="Y24" i="7"/>
  <c r="Y23" i="7"/>
  <c r="Y22" i="7"/>
  <c r="Y21" i="7"/>
  <c r="Y20" i="7"/>
  <c r="Y19" i="7"/>
  <c r="Y18" i="7"/>
  <c r="Y17" i="7"/>
  <c r="Y16" i="7"/>
  <c r="Y15" i="7"/>
  <c r="Y14" i="7"/>
  <c r="Y13" i="7"/>
  <c r="Y12" i="7"/>
  <c r="Y11" i="7"/>
  <c r="Y10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10" i="7"/>
  <c r="AI33" i="7"/>
  <c r="AI32" i="7"/>
  <c r="AI31" i="7"/>
  <c r="AI30" i="7"/>
  <c r="AI29" i="7"/>
  <c r="AI28" i="7"/>
  <c r="AI27" i="7"/>
  <c r="AI26" i="7"/>
  <c r="AI25" i="7"/>
  <c r="AI24" i="7"/>
  <c r="AI23" i="7"/>
  <c r="AI22" i="7"/>
  <c r="AI21" i="7"/>
  <c r="AI20" i="7"/>
  <c r="AI19" i="7"/>
  <c r="AI18" i="7"/>
  <c r="AI17" i="7"/>
  <c r="AI16" i="7"/>
  <c r="AI15" i="7"/>
  <c r="AI14" i="7"/>
  <c r="AI13" i="7"/>
  <c r="AI12" i="7"/>
  <c r="AI11" i="7"/>
  <c r="AI10" i="7"/>
  <c r="X33" i="7"/>
  <c r="X32" i="7"/>
  <c r="X31" i="7"/>
  <c r="X30" i="7"/>
  <c r="X29" i="7"/>
  <c r="X28" i="7"/>
  <c r="X27" i="7"/>
  <c r="X26" i="7"/>
  <c r="X25" i="7"/>
  <c r="X24" i="7"/>
  <c r="X23" i="7"/>
  <c r="X22" i="7"/>
  <c r="X21" i="7"/>
  <c r="X20" i="7"/>
  <c r="X19" i="7"/>
  <c r="X18" i="7"/>
  <c r="X17" i="7"/>
  <c r="X16" i="7"/>
  <c r="X15" i="7"/>
  <c r="X14" i="7"/>
  <c r="X13" i="7"/>
  <c r="X12" i="7"/>
  <c r="X11" i="7"/>
  <c r="X10" i="7"/>
  <c r="M33" i="7"/>
  <c r="M32" i="7"/>
  <c r="M31" i="7"/>
  <c r="M30" i="7"/>
  <c r="M29" i="7"/>
  <c r="M28" i="7"/>
  <c r="M27" i="7"/>
  <c r="M26" i="7"/>
  <c r="M25" i="7"/>
  <c r="M24" i="7"/>
  <c r="M23" i="7"/>
  <c r="M22" i="7"/>
  <c r="M21" i="7"/>
  <c r="M20" i="7"/>
  <c r="M19" i="7"/>
  <c r="M18" i="7"/>
  <c r="M17" i="7"/>
  <c r="M16" i="7"/>
  <c r="M15" i="7"/>
  <c r="M14" i="7"/>
  <c r="M13" i="7"/>
  <c r="M12" i="7"/>
  <c r="M11" i="7"/>
  <c r="M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10" i="7"/>
  <c r="K10" i="7"/>
  <c r="K11" i="7" s="1"/>
  <c r="K12" i="7" s="1"/>
  <c r="K13" i="7" s="1"/>
  <c r="K14" i="7" s="1"/>
  <c r="K15" i="7" s="1"/>
  <c r="K16" i="7" s="1"/>
  <c r="K17" i="7" s="1"/>
  <c r="K18" i="7" s="1"/>
  <c r="K19" i="7" s="1"/>
  <c r="K20" i="7" s="1"/>
  <c r="K21" i="7" s="1"/>
  <c r="K22" i="7" s="1"/>
  <c r="K23" i="7" s="1"/>
  <c r="K24" i="7" s="1"/>
  <c r="K25" i="7" s="1"/>
  <c r="K26" i="7" s="1"/>
  <c r="K27" i="7" s="1"/>
  <c r="K28" i="7" s="1"/>
  <c r="K29" i="7" s="1"/>
  <c r="K30" i="7" s="1"/>
  <c r="K31" i="7" s="1"/>
  <c r="K32" i="7" s="1"/>
  <c r="K33" i="7" s="1"/>
  <c r="I10" i="7"/>
  <c r="I11" i="7" s="1"/>
  <c r="I12" i="7" s="1"/>
  <c r="I13" i="7" s="1"/>
  <c r="I14" i="7" s="1"/>
  <c r="I15" i="7" s="1"/>
  <c r="I16" i="7" s="1"/>
  <c r="I17" i="7" s="1"/>
  <c r="I18" i="7" s="1"/>
  <c r="I19" i="7" s="1"/>
  <c r="I20" i="7" s="1"/>
  <c r="I21" i="7" s="1"/>
  <c r="I22" i="7" s="1"/>
  <c r="I23" i="7" s="1"/>
  <c r="I24" i="7" s="1"/>
  <c r="I25" i="7" s="1"/>
  <c r="I26" i="7" s="1"/>
  <c r="I27" i="7" s="1"/>
  <c r="I28" i="7" s="1"/>
  <c r="I29" i="7" s="1"/>
  <c r="I30" i="7" s="1"/>
  <c r="I31" i="7" s="1"/>
  <c r="I32" i="7" s="1"/>
  <c r="I33" i="7" s="1"/>
  <c r="G10" i="7"/>
  <c r="G11" i="7" s="1"/>
  <c r="G12" i="7" s="1"/>
  <c r="G13" i="7" s="1"/>
  <c r="G14" i="7" s="1"/>
  <c r="G15" i="7" s="1"/>
  <c r="G16" i="7" s="1"/>
  <c r="G17" i="7" s="1"/>
  <c r="G18" i="7" s="1"/>
  <c r="G19" i="7" s="1"/>
  <c r="G20" i="7" s="1"/>
  <c r="G21" i="7" s="1"/>
  <c r="G22" i="7" s="1"/>
  <c r="G23" i="7" s="1"/>
  <c r="G24" i="7" s="1"/>
  <c r="G25" i="7" s="1"/>
  <c r="G26" i="7" s="1"/>
  <c r="G27" i="7" s="1"/>
  <c r="G28" i="7" s="1"/>
  <c r="G29" i="7" s="1"/>
  <c r="G30" i="7" s="1"/>
  <c r="G31" i="7" s="1"/>
  <c r="G32" i="7" s="1"/>
  <c r="G33" i="7" s="1"/>
  <c r="E10" i="7"/>
  <c r="E11" i="7" s="1"/>
  <c r="E12" i="7" s="1"/>
  <c r="E13" i="7" s="1"/>
  <c r="E14" i="7" s="1"/>
  <c r="E15" i="7" s="1"/>
  <c r="E16" i="7" s="1"/>
  <c r="E17" i="7" s="1"/>
  <c r="E18" i="7" s="1"/>
  <c r="E19" i="7" s="1"/>
  <c r="E20" i="7" s="1"/>
  <c r="E21" i="7" s="1"/>
  <c r="E22" i="7" s="1"/>
  <c r="E23" i="7" s="1"/>
  <c r="E24" i="7" s="1"/>
  <c r="E25" i="7" s="1"/>
  <c r="E26" i="7" s="1"/>
  <c r="E27" i="7" s="1"/>
  <c r="E28" i="7" s="1"/>
  <c r="E29" i="7" s="1"/>
  <c r="E30" i="7" s="1"/>
  <c r="E31" i="7" s="1"/>
  <c r="E32" i="7" s="1"/>
  <c r="E33" i="7" s="1"/>
  <c r="B11" i="6"/>
  <c r="C9" i="2" s="1"/>
  <c r="B12" i="6"/>
  <c r="C10" i="2" s="1"/>
  <c r="B13" i="6"/>
  <c r="C11" i="2" s="1"/>
  <c r="B14" i="6"/>
  <c r="C12" i="2" s="1"/>
  <c r="B15" i="6"/>
  <c r="C13" i="2" s="1"/>
  <c r="B16" i="6"/>
  <c r="C14" i="2" s="1"/>
  <c r="B17" i="6"/>
  <c r="C15" i="2" s="1"/>
  <c r="B18" i="6"/>
  <c r="C16" i="2" s="1"/>
  <c r="B19" i="6"/>
  <c r="C17" i="2" s="1"/>
  <c r="B20" i="6"/>
  <c r="C18" i="2" s="1"/>
  <c r="B21" i="6"/>
  <c r="C19" i="2" s="1"/>
  <c r="B22" i="6"/>
  <c r="C20" i="2" s="1"/>
  <c r="B23" i="6"/>
  <c r="C21" i="2" s="1"/>
  <c r="B24" i="6"/>
  <c r="C22" i="2" s="1"/>
  <c r="B25" i="6"/>
  <c r="C23" i="2" s="1"/>
  <c r="B26" i="6"/>
  <c r="C24" i="2" s="1"/>
  <c r="B27" i="6"/>
  <c r="C25" i="2" s="1"/>
  <c r="B28" i="6"/>
  <c r="C26" i="2" s="1"/>
  <c r="B29" i="6"/>
  <c r="C27" i="2" s="1"/>
  <c r="B30" i="6"/>
  <c r="C28" i="2" s="1"/>
  <c r="B31" i="6"/>
  <c r="C29" i="2" s="1"/>
  <c r="B32" i="6"/>
  <c r="C30" i="2" s="1"/>
  <c r="B33" i="6"/>
  <c r="C31" i="2" s="1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10" i="6"/>
  <c r="G10" i="6"/>
  <c r="B10" i="6"/>
  <c r="C8" i="2" s="1"/>
  <c r="E10" i="6"/>
  <c r="E11" i="6" s="1"/>
  <c r="E12" i="6" s="1"/>
  <c r="E13" i="6" s="1"/>
  <c r="E14" i="6" s="1"/>
  <c r="E15" i="6" s="1"/>
  <c r="E16" i="6" s="1"/>
  <c r="E17" i="6" s="1"/>
  <c r="E18" i="6" s="1"/>
  <c r="E19" i="6" s="1"/>
  <c r="E20" i="6" s="1"/>
  <c r="E21" i="6" s="1"/>
  <c r="E22" i="6" s="1"/>
  <c r="E23" i="6" s="1"/>
  <c r="E24" i="6" s="1"/>
  <c r="E25" i="6" s="1"/>
  <c r="E26" i="6" s="1"/>
  <c r="E27" i="6" s="1"/>
  <c r="E28" i="6" s="1"/>
  <c r="E29" i="6" s="1"/>
  <c r="E30" i="6" s="1"/>
  <c r="E31" i="6" s="1"/>
  <c r="E32" i="6" s="1"/>
  <c r="E33" i="6" s="1"/>
  <c r="C11" i="6"/>
  <c r="C12" i="6" s="1"/>
  <c r="C13" i="6" s="1"/>
  <c r="C14" i="6" s="1"/>
  <c r="C15" i="6" s="1"/>
  <c r="C16" i="6" s="1"/>
  <c r="C17" i="6" s="1"/>
  <c r="C18" i="6" s="1"/>
  <c r="C19" i="6" s="1"/>
  <c r="C20" i="6" s="1"/>
  <c r="C21" i="6" s="1"/>
  <c r="C22" i="6" s="1"/>
  <c r="C23" i="6" s="1"/>
  <c r="C24" i="6" s="1"/>
  <c r="C25" i="6" s="1"/>
  <c r="C26" i="6" s="1"/>
  <c r="C27" i="6" s="1"/>
  <c r="C28" i="6" s="1"/>
  <c r="C29" i="6" s="1"/>
  <c r="C30" i="6" s="1"/>
  <c r="C31" i="6" s="1"/>
  <c r="C32" i="6" s="1"/>
  <c r="C33" i="6" s="1"/>
  <c r="B9" i="5"/>
  <c r="O29" i="2" l="1"/>
  <c r="O25" i="2"/>
  <c r="O21" i="2"/>
  <c r="O17" i="2"/>
  <c r="O13" i="2"/>
  <c r="O9" i="2"/>
  <c r="O8" i="2"/>
  <c r="O28" i="2"/>
  <c r="O24" i="2"/>
  <c r="O20" i="2"/>
  <c r="O16" i="2"/>
  <c r="O12" i="2"/>
  <c r="O31" i="2"/>
  <c r="O27" i="2"/>
  <c r="O23" i="2"/>
  <c r="O19" i="2"/>
  <c r="O15" i="2"/>
  <c r="O11" i="2"/>
  <c r="O30" i="2"/>
  <c r="O26" i="2"/>
  <c r="O22" i="2"/>
  <c r="O18" i="2"/>
  <c r="O14" i="2"/>
  <c r="O10" i="2"/>
  <c r="B36" i="5"/>
  <c r="B35" i="5"/>
  <c r="B37" i="7"/>
  <c r="B36" i="7"/>
  <c r="M37" i="7"/>
  <c r="M36" i="7"/>
  <c r="X36" i="7"/>
  <c r="X37" i="7"/>
  <c r="AI37" i="7"/>
  <c r="AI36" i="7"/>
  <c r="L36" i="6"/>
  <c r="L37" i="6"/>
  <c r="B37" i="6"/>
  <c r="B36" i="6"/>
  <c r="G36" i="6"/>
  <c r="G37" i="6"/>
  <c r="E9" i="5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C10" i="5"/>
  <c r="C11" i="5" s="1"/>
  <c r="C12" i="5" s="1"/>
  <c r="C13" i="5" s="1"/>
  <c r="C14" i="5" s="1"/>
  <c r="C15" i="5" s="1"/>
  <c r="C16" i="5" s="1"/>
  <c r="C17" i="5" s="1"/>
  <c r="C18" i="5" s="1"/>
  <c r="C19" i="5" s="1"/>
  <c r="C20" i="5" s="1"/>
  <c r="C21" i="5" s="1"/>
  <c r="C22" i="5" s="1"/>
  <c r="C23" i="5" s="1"/>
  <c r="C24" i="5" s="1"/>
  <c r="C25" i="5" s="1"/>
  <c r="C26" i="5" s="1"/>
  <c r="C27" i="5" s="1"/>
  <c r="C28" i="5" s="1"/>
  <c r="C29" i="5" s="1"/>
  <c r="C30" i="5" s="1"/>
  <c r="C31" i="5" s="1"/>
  <c r="C32" i="5" s="1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D9" i="2"/>
  <c r="D10" i="2"/>
  <c r="B10" i="2" s="1"/>
  <c r="D11" i="2"/>
  <c r="B11" i="2" s="1"/>
  <c r="D12" i="2"/>
  <c r="B12" i="2" s="1"/>
  <c r="D13" i="2"/>
  <c r="B13" i="2" s="1"/>
  <c r="D14" i="2"/>
  <c r="B14" i="2" s="1"/>
  <c r="D15" i="2"/>
  <c r="B15" i="2" s="1"/>
  <c r="D16" i="2"/>
  <c r="B16" i="2" s="1"/>
  <c r="D17" i="2"/>
  <c r="B17" i="2" s="1"/>
  <c r="D18" i="2"/>
  <c r="B18" i="2" s="1"/>
  <c r="D19" i="2"/>
  <c r="B19" i="2" s="1"/>
  <c r="D20" i="2"/>
  <c r="B20" i="2" s="1"/>
  <c r="D21" i="2"/>
  <c r="B21" i="2" s="1"/>
  <c r="D22" i="2"/>
  <c r="B22" i="2" s="1"/>
  <c r="D23" i="2"/>
  <c r="B23" i="2" s="1"/>
  <c r="D24" i="2"/>
  <c r="B24" i="2" s="1"/>
  <c r="D25" i="2"/>
  <c r="B25" i="2" s="1"/>
  <c r="D26" i="2"/>
  <c r="B26" i="2" s="1"/>
  <c r="D27" i="2"/>
  <c r="B27" i="2" s="1"/>
  <c r="D28" i="2"/>
  <c r="B28" i="2" s="1"/>
  <c r="D29" i="2"/>
  <c r="B29" i="2" s="1"/>
  <c r="D30" i="2"/>
  <c r="B30" i="2" s="1"/>
  <c r="D31" i="2"/>
  <c r="B31" i="2" s="1"/>
  <c r="J8" i="2"/>
  <c r="J9" i="2" s="1"/>
  <c r="J10" i="2" s="1"/>
  <c r="J11" i="2" s="1"/>
  <c r="J12" i="2" s="1"/>
  <c r="J13" i="2" s="1"/>
  <c r="J14" i="2" s="1"/>
  <c r="J15" i="2" s="1"/>
  <c r="J16" i="2" s="1"/>
  <c r="J17" i="2" s="1"/>
  <c r="J18" i="2" s="1"/>
  <c r="J19" i="2" s="1"/>
  <c r="J20" i="2" s="1"/>
  <c r="J21" i="2" s="1"/>
  <c r="J22" i="2" s="1"/>
  <c r="J23" i="2" s="1"/>
  <c r="J24" i="2" s="1"/>
  <c r="J25" i="2" s="1"/>
  <c r="J26" i="2" s="1"/>
  <c r="J27" i="2" s="1"/>
  <c r="J28" i="2" s="1"/>
  <c r="J29" i="2" s="1"/>
  <c r="J30" i="2" s="1"/>
  <c r="J31" i="2" s="1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E8" i="2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N24" i="2" l="1"/>
  <c r="N11" i="2"/>
  <c r="N19" i="2"/>
  <c r="N27" i="2"/>
  <c r="N31" i="2"/>
  <c r="N29" i="2"/>
  <c r="N25" i="2"/>
  <c r="N23" i="2"/>
  <c r="N22" i="2"/>
  <c r="N16" i="2"/>
  <c r="N15" i="2"/>
  <c r="N13" i="2"/>
  <c r="N9" i="2"/>
  <c r="N17" i="2"/>
  <c r="N21" i="2"/>
  <c r="N14" i="2"/>
  <c r="N30" i="2"/>
  <c r="N10" i="2"/>
  <c r="N18" i="2"/>
  <c r="N26" i="2"/>
  <c r="C35" i="2"/>
  <c r="B8" i="2"/>
  <c r="C34" i="2"/>
  <c r="N12" i="2"/>
  <c r="N20" i="2"/>
  <c r="N28" i="2"/>
  <c r="O35" i="2"/>
  <c r="O34" i="2"/>
  <c r="B9" i="2"/>
  <c r="D35" i="2"/>
  <c r="D34" i="2"/>
  <c r="N8" i="2"/>
  <c r="P35" i="2"/>
  <c r="P34" i="2"/>
  <c r="D33" i="5"/>
  <c r="AH34" i="7"/>
  <c r="AF34" i="7"/>
  <c r="AD34" i="7"/>
  <c r="AB34" i="7"/>
  <c r="F33" i="5"/>
  <c r="I33" i="5"/>
  <c r="K33" i="5"/>
  <c r="N33" i="5"/>
  <c r="P33" i="5"/>
  <c r="S33" i="5"/>
  <c r="U33" i="5"/>
  <c r="X33" i="5"/>
  <c r="Z33" i="5"/>
  <c r="AC33" i="5"/>
  <c r="AE33" i="5"/>
  <c r="AH33" i="5"/>
  <c r="AJ33" i="5"/>
  <c r="AM33" i="5"/>
  <c r="AO33" i="5"/>
  <c r="AR33" i="5"/>
  <c r="AT33" i="5"/>
  <c r="AW33" i="5"/>
  <c r="AY33" i="5"/>
  <c r="BB33" i="5"/>
  <c r="BD33" i="5"/>
  <c r="BG33" i="5"/>
  <c r="BI33" i="5"/>
  <c r="BL33" i="5"/>
  <c r="BN33" i="5"/>
  <c r="BQ33" i="5"/>
  <c r="BS33" i="5"/>
  <c r="BV33" i="5"/>
  <c r="BX33" i="5"/>
  <c r="CA33" i="5"/>
  <c r="CC33" i="5"/>
  <c r="CF33" i="5"/>
  <c r="CH33" i="5"/>
  <c r="W32" i="2"/>
  <c r="H32" i="2"/>
  <c r="F32" i="2"/>
  <c r="AO34" i="7"/>
  <c r="AM34" i="7"/>
  <c r="W34" i="7"/>
  <c r="U34" i="7"/>
  <c r="S34" i="7"/>
  <c r="Q34" i="7"/>
  <c r="F34" i="7"/>
  <c r="L34" i="7"/>
  <c r="H34" i="7"/>
  <c r="J34" i="7"/>
  <c r="P34" i="6"/>
  <c r="N34" i="6"/>
  <c r="K34" i="6"/>
  <c r="I34" i="6"/>
  <c r="F34" i="6"/>
  <c r="D34" i="6"/>
  <c r="R32" i="2"/>
  <c r="T32" i="2"/>
  <c r="K32" i="2"/>
  <c r="AQ34" i="7"/>
  <c r="AS34" i="7"/>
  <c r="N34" i="2" l="1"/>
  <c r="N35" i="2"/>
  <c r="B35" i="2"/>
  <c r="B34" i="2"/>
</calcChain>
</file>

<file path=xl/sharedStrings.xml><?xml version="1.0" encoding="utf-8"?>
<sst xmlns="http://schemas.openxmlformats.org/spreadsheetml/2006/main" count="558" uniqueCount="70">
  <si>
    <t>Время</t>
  </si>
  <si>
    <t>А</t>
  </si>
  <si>
    <t>кВ</t>
  </si>
  <si>
    <t>Итого</t>
  </si>
  <si>
    <t>коэфф.=</t>
  </si>
  <si>
    <t>расход в кВтч</t>
  </si>
  <si>
    <t>показания счетчика</t>
  </si>
  <si>
    <t>Ток</t>
  </si>
  <si>
    <t>активный</t>
  </si>
  <si>
    <t>реактивный</t>
  </si>
  <si>
    <t>-</t>
  </si>
  <si>
    <t>часы</t>
  </si>
  <si>
    <t>110 кВ</t>
  </si>
  <si>
    <t>35 кВ</t>
  </si>
  <si>
    <t>6 кВ</t>
  </si>
  <si>
    <t>Исполнитель</t>
  </si>
  <si>
    <t>телефон</t>
  </si>
  <si>
    <t>Ввод Т-1 6 кВ</t>
  </si>
  <si>
    <t>Ввод Т-2 6 кВ</t>
  </si>
  <si>
    <t>23-22</t>
  </si>
  <si>
    <t>Ток       Т-1    110 кВ</t>
  </si>
  <si>
    <t>Ток      Т-1      35 кВ</t>
  </si>
  <si>
    <t>Ток       Т-2    110 кВ</t>
  </si>
  <si>
    <t>Ток      Т-2      35 кВ</t>
  </si>
  <si>
    <t xml:space="preserve">Ток </t>
  </si>
  <si>
    <t>Показания счетчиков</t>
  </si>
  <si>
    <t>отдача</t>
  </si>
  <si>
    <t>Мощность</t>
  </si>
  <si>
    <t>МВт</t>
  </si>
  <si>
    <t>Мвар</t>
  </si>
  <si>
    <t>Легостаев Д.А.</t>
  </si>
  <si>
    <t>Максимум</t>
  </si>
  <si>
    <t>Минимум</t>
  </si>
  <si>
    <t>I сш</t>
  </si>
  <si>
    <t>II сш</t>
  </si>
  <si>
    <t>ВЛ 6 кВ Ж/Д станция</t>
  </si>
  <si>
    <t>ВЛ 6 кВ Город-3</t>
  </si>
  <si>
    <t>ВЛ 6 кВ Город-1</t>
  </si>
  <si>
    <t>ВЛ 6 кВ Бобровниково</t>
  </si>
  <si>
    <t>ВЛ 6 кВ Лесхоз</t>
  </si>
  <si>
    <t>ВЛ 6 кВ Промзона-1</t>
  </si>
  <si>
    <t>ВЛ 6 кВ Очистные сооружения-1</t>
  </si>
  <si>
    <t>ВЛ 6 кВ РПБ</t>
  </si>
  <si>
    <t>ВЛ 6 кВ Очистные сооружения-2</t>
  </si>
  <si>
    <t>ВЛ 6 кВ Гор.водопровод</t>
  </si>
  <si>
    <t>ВЛ 6 кВ Промзона-2</t>
  </si>
  <si>
    <t>ВЛ 6 кВ Калашово</t>
  </si>
  <si>
    <t>ВЛ 35 кВ Золотавцево</t>
  </si>
  <si>
    <t>ВЛ 35 кВ СРЗ-1</t>
  </si>
  <si>
    <t>ВЛ 35 кВ СРЗ-2</t>
  </si>
  <si>
    <t>Ток      Т-1      6 кВ</t>
  </si>
  <si>
    <t>Ток      Т-2      6 кВ</t>
  </si>
  <si>
    <t>ВЛ 10 кВ Глядково</t>
  </si>
  <si>
    <t>ВЛ 6 кВ Будрино</t>
  </si>
  <si>
    <t>ВЛ 6 кВ Птицефабрика</t>
  </si>
  <si>
    <t>ВЛ 6 кВ Город-4</t>
  </si>
  <si>
    <t>ВЛ 6 кВ Город-2</t>
  </si>
  <si>
    <t>ТСН-1 0,4 кВ</t>
  </si>
  <si>
    <t>ТСН-2 0,4 кВ</t>
  </si>
  <si>
    <t>Ведомость нагрузок ВЛ 35 кВ  на ПС 110/35/6 кВ В.Устюг в режимный день 16.12.2020 по Великоустюгским электрическим сетям</t>
  </si>
  <si>
    <t>Ведомость нагрузок  по ВЛ 6 кВ на ПС 110/35/6 кВ В-Устюг в режимный день 16.12.2020 по Великоустюгским электрическим сетям</t>
  </si>
  <si>
    <t>Ведомость нагрузок по ВЛ 110 кВ  на ПС 110/35/6 кВ В.Устюг в режимный день 16.12.2020 по Великоустюгским электрическим сетям</t>
  </si>
  <si>
    <t>ВЛ 110 кВ В.Устюг - Дымково - 1</t>
  </si>
  <si>
    <t>ВЛ 110 кВ В.Устюг - Дымково - 2</t>
  </si>
  <si>
    <t>ВЛ 110 кВ РП Красавино - В.Устюг - 1</t>
  </si>
  <si>
    <t>ВЛ 110 кВ РП Красавино - В.Устюг - 2</t>
  </si>
  <si>
    <t>Ведомость по напряжениям ПС 110/35/6 кВ В.Устюг в режимный день 16.12.2020 по Великоустюгским электрическим сетям</t>
  </si>
  <si>
    <t>Ведомость нагрузок Т-1,Т-2 ПС 110/35/6 кВ В.Устюг в режимный день 16.12.2020 по Великоустюгским электрическим сетям</t>
  </si>
  <si>
    <t>расход в кВАрч</t>
  </si>
  <si>
    <t>приём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</si>
</sst>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0"/>
    <numFmt numFmtId="166" formatCode="0.000"/>
  </numFmts>
  <fonts count="11" x14ac:knownFonts="1">
    <font>
      <sz val="10"/>
      <name val="Arial Cyr"/>
      <charset val="204"/>
    </font>
    <font>
      <b/>
      <sz val="10"/>
      <name val="Arial Cyr"/>
      <charset val="204"/>
    </font>
    <font>
      <b/>
      <u/>
      <sz val="14"/>
      <name val="Arial Cyr"/>
      <charset val="204"/>
    </font>
    <font>
      <b/>
      <sz val="8"/>
      <name val="Arial Cyr"/>
      <charset val="204"/>
    </font>
    <font>
      <b/>
      <sz val="14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4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20" fontId="1" fillId="0" borderId="1" xfId="0" applyNumberFormat="1" applyFont="1" applyBorder="1" applyAlignment="1">
      <alignment horizontal="center"/>
    </xf>
    <xf numFmtId="20" fontId="1" fillId="0" borderId="2" xfId="0" applyNumberFormat="1" applyFont="1" applyBorder="1" applyAlignment="1">
      <alignment horizontal="center"/>
    </xf>
    <xf numFmtId="20" fontId="1" fillId="0" borderId="3" xfId="0" applyNumberFormat="1" applyFont="1" applyBorder="1" applyAlignment="1">
      <alignment horizontal="center"/>
    </xf>
    <xf numFmtId="20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20" fontId="1" fillId="0" borderId="6" xfId="0" applyNumberFormat="1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20" fontId="1" fillId="0" borderId="8" xfId="0" applyNumberFormat="1" applyFont="1" applyBorder="1" applyAlignment="1">
      <alignment horizontal="center"/>
    </xf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0" borderId="0" xfId="0" applyFont="1"/>
    <xf numFmtId="0" fontId="6" fillId="2" borderId="7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20" fontId="1" fillId="0" borderId="11" xfId="0" applyNumberFormat="1" applyFont="1" applyBorder="1" applyAlignment="1">
      <alignment horizontal="center"/>
    </xf>
    <xf numFmtId="0" fontId="0" fillId="3" borderId="0" xfId="0" applyFill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1" fillId="2" borderId="1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1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 vertical="center" wrapText="1"/>
    </xf>
    <xf numFmtId="2" fontId="6" fillId="0" borderId="20" xfId="0" applyNumberFormat="1" applyFont="1" applyBorder="1" applyAlignment="1">
      <alignment horizontal="center" vertical="center"/>
    </xf>
    <xf numFmtId="166" fontId="9" fillId="0" borderId="11" xfId="0" applyNumberFormat="1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/>
    </xf>
    <xf numFmtId="166" fontId="9" fillId="0" borderId="2" xfId="0" applyNumberFormat="1" applyFont="1" applyBorder="1" applyAlignment="1">
      <alignment horizontal="center" vertical="center"/>
    </xf>
    <xf numFmtId="2" fontId="1" fillId="0" borderId="17" xfId="0" applyNumberFormat="1" applyFont="1" applyBorder="1" applyAlignment="1">
      <alignment horizontal="center"/>
    </xf>
    <xf numFmtId="2" fontId="9" fillId="0" borderId="1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/>
    </xf>
    <xf numFmtId="2" fontId="6" fillId="0" borderId="18" xfId="0" applyNumberFormat="1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 wrapText="1"/>
    </xf>
    <xf numFmtId="166" fontId="9" fillId="0" borderId="2" xfId="0" applyNumberFormat="1" applyFont="1" applyBorder="1" applyAlignment="1">
      <alignment horizontal="center" vertical="center" wrapText="1"/>
    </xf>
    <xf numFmtId="166" fontId="0" fillId="0" borderId="0" xfId="0" applyNumberFormat="1" applyAlignment="1">
      <alignment horizontal="center"/>
    </xf>
    <xf numFmtId="0" fontId="9" fillId="0" borderId="0" xfId="0" applyFont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2" fontId="10" fillId="0" borderId="11" xfId="0" applyNumberFormat="1" applyFont="1" applyBorder="1" applyAlignment="1">
      <alignment horizontal="center" vertical="center"/>
    </xf>
    <xf numFmtId="2" fontId="10" fillId="0" borderId="17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164" fontId="1" fillId="0" borderId="27" xfId="0" applyNumberFormat="1" applyFont="1" applyBorder="1" applyAlignment="1">
      <alignment horizontal="center" vertical="center"/>
    </xf>
    <xf numFmtId="0" fontId="0" fillId="0" borderId="28" xfId="0" applyBorder="1"/>
    <xf numFmtId="0" fontId="1" fillId="0" borderId="27" xfId="0" applyFont="1" applyBorder="1"/>
    <xf numFmtId="165" fontId="9" fillId="5" borderId="11" xfId="0" applyNumberFormat="1" applyFont="1" applyFill="1" applyBorder="1" applyAlignment="1">
      <alignment horizontal="center" vertical="center" wrapText="1"/>
    </xf>
    <xf numFmtId="166" fontId="9" fillId="0" borderId="11" xfId="0" applyNumberFormat="1" applyFont="1" applyBorder="1" applyAlignment="1">
      <alignment horizontal="center" vertical="center"/>
    </xf>
    <xf numFmtId="2" fontId="1" fillId="0" borderId="18" xfId="0" applyNumberFormat="1" applyFont="1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1" fillId="0" borderId="18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 vertical="center"/>
    </xf>
    <xf numFmtId="0" fontId="1" fillId="6" borderId="5" xfId="0" applyFont="1" applyFill="1" applyBorder="1" applyAlignment="1">
      <alignment wrapText="1"/>
    </xf>
    <xf numFmtId="2" fontId="1" fillId="6" borderId="5" xfId="0" applyNumberFormat="1" applyFont="1" applyFill="1" applyBorder="1" applyAlignment="1">
      <alignment horizontal="center" vertical="center"/>
    </xf>
    <xf numFmtId="0" fontId="1" fillId="7" borderId="5" xfId="0" applyFont="1" applyFill="1" applyBorder="1" applyAlignment="1">
      <alignment wrapText="1"/>
    </xf>
    <xf numFmtId="2" fontId="1" fillId="7" borderId="5" xfId="0" applyNumberFormat="1" applyFont="1" applyFill="1" applyBorder="1" applyAlignment="1">
      <alignment horizontal="center" vertical="center"/>
    </xf>
    <xf numFmtId="0" fontId="0" fillId="6" borderId="30" xfId="0" applyFill="1" applyBorder="1"/>
    <xf numFmtId="0" fontId="0" fillId="7" borderId="30" xfId="0" applyFill="1" applyBorder="1"/>
    <xf numFmtId="0" fontId="1" fillId="0" borderId="28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0" fillId="0" borderId="27" xfId="0" applyBorder="1"/>
    <xf numFmtId="2" fontId="0" fillId="0" borderId="28" xfId="0" applyNumberFormat="1" applyFill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20" fontId="1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2" fontId="10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0" fillId="0" borderId="6" xfId="0" applyNumberFormat="1" applyFill="1" applyBorder="1" applyAlignment="1">
      <alignment horizontal="center" vertical="center"/>
    </xf>
    <xf numFmtId="2" fontId="0" fillId="0" borderId="20" xfId="0" applyNumberForma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 vertical="center" wrapText="1"/>
    </xf>
    <xf numFmtId="20" fontId="1" fillId="0" borderId="3" xfId="0" applyNumberFormat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vertical="center" wrapText="1"/>
    </xf>
    <xf numFmtId="2" fontId="6" fillId="0" borderId="11" xfId="0" quotePrefix="1" applyNumberFormat="1" applyFont="1" applyBorder="1" applyAlignment="1">
      <alignment horizontal="center"/>
    </xf>
    <xf numFmtId="2" fontId="6" fillId="0" borderId="18" xfId="0" quotePrefix="1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0" fontId="1" fillId="0" borderId="2" xfId="0" applyNumberFormat="1" applyFont="1" applyFill="1" applyBorder="1" applyAlignment="1">
      <alignment horizontal="center"/>
    </xf>
    <xf numFmtId="2" fontId="1" fillId="0" borderId="31" xfId="0" applyNumberFormat="1" applyFont="1" applyFill="1" applyBorder="1" applyAlignment="1">
      <alignment horizontal="center"/>
    </xf>
    <xf numFmtId="2" fontId="1" fillId="0" borderId="21" xfId="0" applyNumberFormat="1" applyFont="1" applyFill="1" applyBorder="1" applyAlignment="1">
      <alignment horizontal="center"/>
    </xf>
    <xf numFmtId="166" fontId="9" fillId="0" borderId="31" xfId="0" applyNumberFormat="1" applyFont="1" applyFill="1" applyBorder="1" applyAlignment="1">
      <alignment horizontal="center" vertical="center"/>
    </xf>
    <xf numFmtId="2" fontId="9" fillId="0" borderId="31" xfId="0" applyNumberFormat="1" applyFont="1" applyFill="1" applyBorder="1" applyAlignment="1">
      <alignment horizontal="center" vertical="center"/>
    </xf>
    <xf numFmtId="166" fontId="9" fillId="0" borderId="2" xfId="0" applyNumberFormat="1" applyFont="1" applyFill="1" applyBorder="1" applyAlignment="1">
      <alignment horizontal="center" vertical="center"/>
    </xf>
    <xf numFmtId="2" fontId="6" fillId="0" borderId="1" xfId="0" quotePrefix="1" applyNumberFormat="1" applyFont="1" applyBorder="1" applyAlignment="1">
      <alignment horizontal="center"/>
    </xf>
    <xf numFmtId="2" fontId="6" fillId="0" borderId="1" xfId="0" quotePrefix="1" applyNumberFormat="1" applyFont="1" applyFill="1" applyBorder="1" applyAlignment="1">
      <alignment horizontal="center"/>
    </xf>
    <xf numFmtId="2" fontId="6" fillId="0" borderId="2" xfId="0" quotePrefix="1" applyNumberFormat="1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1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zoomScale="90" workbookViewId="0">
      <selection activeCell="J8" sqref="J8"/>
    </sheetView>
  </sheetViews>
  <sheetFormatPr defaultRowHeight="12.75" x14ac:dyDescent="0.2"/>
  <cols>
    <col min="1" max="1" width="14.28515625" customWidth="1"/>
    <col min="2" max="7" width="10.5703125" customWidth="1"/>
  </cols>
  <sheetData>
    <row r="1" spans="1:7" s="10" customFormat="1" ht="75" customHeight="1" x14ac:dyDescent="0.25">
      <c r="A1" s="118" t="s">
        <v>66</v>
      </c>
      <c r="B1" s="118"/>
      <c r="C1" s="118"/>
      <c r="D1" s="118"/>
      <c r="E1" s="118"/>
      <c r="F1" s="118"/>
      <c r="G1" s="118"/>
    </row>
    <row r="2" spans="1:7" ht="15" customHeight="1" thickBot="1" x14ac:dyDescent="0.25"/>
    <row r="3" spans="1:7" ht="13.5" thickBot="1" x14ac:dyDescent="0.25">
      <c r="A3" s="119" t="s">
        <v>0</v>
      </c>
      <c r="B3" s="121" t="s">
        <v>12</v>
      </c>
      <c r="C3" s="122"/>
      <c r="D3" s="121" t="s">
        <v>13</v>
      </c>
      <c r="E3" s="122"/>
      <c r="F3" s="121" t="s">
        <v>14</v>
      </c>
      <c r="G3" s="122"/>
    </row>
    <row r="4" spans="1:7" ht="13.5" thickBot="1" x14ac:dyDescent="0.25">
      <c r="A4" s="120"/>
      <c r="B4" s="13" t="s">
        <v>33</v>
      </c>
      <c r="C4" s="101" t="s">
        <v>34</v>
      </c>
      <c r="D4" s="13" t="s">
        <v>33</v>
      </c>
      <c r="E4" s="101" t="s">
        <v>34</v>
      </c>
      <c r="F4" s="101" t="s">
        <v>33</v>
      </c>
      <c r="G4" s="19" t="s">
        <v>34</v>
      </c>
    </row>
    <row r="5" spans="1:7" ht="13.5" thickBot="1" x14ac:dyDescent="0.25">
      <c r="A5" s="8" t="s">
        <v>11</v>
      </c>
      <c r="B5" s="14" t="s">
        <v>2</v>
      </c>
      <c r="C5" s="14" t="s">
        <v>2</v>
      </c>
      <c r="D5" s="14" t="s">
        <v>2</v>
      </c>
      <c r="E5" s="14" t="s">
        <v>2</v>
      </c>
      <c r="F5" s="14" t="s">
        <v>2</v>
      </c>
      <c r="G5" s="12" t="s">
        <v>2</v>
      </c>
    </row>
    <row r="6" spans="1:7" x14ac:dyDescent="0.2">
      <c r="A6" s="9">
        <v>0</v>
      </c>
      <c r="B6" s="35">
        <v>118.43</v>
      </c>
      <c r="C6" s="35">
        <v>118.52</v>
      </c>
      <c r="D6" s="35"/>
      <c r="E6" s="35"/>
      <c r="F6" s="35"/>
      <c r="G6" s="35"/>
    </row>
    <row r="7" spans="1:7" x14ac:dyDescent="0.2">
      <c r="A7" s="3">
        <v>4.1666666666666664E-2</v>
      </c>
      <c r="B7" s="34">
        <v>117.67</v>
      </c>
      <c r="C7" s="34">
        <v>117.84</v>
      </c>
      <c r="D7" s="34">
        <v>36.049999999999997</v>
      </c>
      <c r="E7" s="34">
        <v>34.737000000000002</v>
      </c>
      <c r="F7" s="34">
        <v>6.2774999999999999</v>
      </c>
      <c r="G7" s="34">
        <v>6.2850000000000001</v>
      </c>
    </row>
    <row r="8" spans="1:7" x14ac:dyDescent="0.2">
      <c r="A8" s="3">
        <v>8.3333333333333301E-2</v>
      </c>
      <c r="B8" s="34">
        <v>116.78</v>
      </c>
      <c r="C8" s="34">
        <v>116.72</v>
      </c>
      <c r="D8" s="34">
        <v>35.438000000000002</v>
      </c>
      <c r="E8" s="34">
        <v>34.299999999999997</v>
      </c>
      <c r="F8" s="34">
        <v>6.1950000000000003</v>
      </c>
      <c r="G8" s="34">
        <v>6.2024999999999997</v>
      </c>
    </row>
    <row r="9" spans="1:7" x14ac:dyDescent="0.2">
      <c r="A9" s="3">
        <v>0.125</v>
      </c>
      <c r="B9" s="34">
        <v>116.99</v>
      </c>
      <c r="C9" s="34">
        <v>117.18</v>
      </c>
      <c r="D9" s="34">
        <v>35.655999999999999</v>
      </c>
      <c r="E9" s="34">
        <v>34.344000000000001</v>
      </c>
      <c r="F9" s="34">
        <v>6.2474999999999996</v>
      </c>
      <c r="G9" s="34">
        <v>6.24</v>
      </c>
    </row>
    <row r="10" spans="1:7" x14ac:dyDescent="0.2">
      <c r="A10" s="99">
        <v>0.16666666666666699</v>
      </c>
      <c r="B10" s="100">
        <v>117.6</v>
      </c>
      <c r="C10" s="100">
        <v>117.47</v>
      </c>
      <c r="D10" s="100">
        <v>35.744</v>
      </c>
      <c r="E10" s="100">
        <v>34.563000000000002</v>
      </c>
      <c r="F10" s="100">
        <v>6.2324999999999999</v>
      </c>
      <c r="G10" s="100">
        <v>6.24</v>
      </c>
    </row>
    <row r="11" spans="1:7" x14ac:dyDescent="0.2">
      <c r="A11" s="3">
        <v>0.20833333333333301</v>
      </c>
      <c r="B11" s="34">
        <v>119.52</v>
      </c>
      <c r="C11" s="34">
        <v>119.42</v>
      </c>
      <c r="D11" s="34">
        <v>36.356000000000002</v>
      </c>
      <c r="E11" s="34">
        <v>35</v>
      </c>
      <c r="F11" s="34">
        <v>6.36</v>
      </c>
      <c r="G11" s="34">
        <v>6.3449999999999998</v>
      </c>
    </row>
    <row r="12" spans="1:7" x14ac:dyDescent="0.2">
      <c r="A12" s="3">
        <v>0.25</v>
      </c>
      <c r="B12" s="34">
        <v>120.31</v>
      </c>
      <c r="C12" s="34">
        <v>120.31</v>
      </c>
      <c r="D12" s="34">
        <v>36.530999999999999</v>
      </c>
      <c r="E12" s="34">
        <v>35.174999999999997</v>
      </c>
      <c r="F12" s="34">
        <v>6.3674999999999997</v>
      </c>
      <c r="G12" s="34">
        <v>6.375</v>
      </c>
    </row>
    <row r="13" spans="1:7" x14ac:dyDescent="0.2">
      <c r="A13" s="3">
        <v>0.29166666666666702</v>
      </c>
      <c r="B13" s="34">
        <v>118.4</v>
      </c>
      <c r="C13" s="34">
        <v>118.47</v>
      </c>
      <c r="D13" s="34">
        <v>35.438000000000002</v>
      </c>
      <c r="E13" s="34">
        <v>34.694000000000003</v>
      </c>
      <c r="F13" s="34">
        <v>6.1725000000000003</v>
      </c>
      <c r="G13" s="34">
        <v>6.2549999999999999</v>
      </c>
    </row>
    <row r="14" spans="1:7" x14ac:dyDescent="0.2">
      <c r="A14" s="3">
        <v>0.33333333333333298</v>
      </c>
      <c r="B14" s="34">
        <v>114.47</v>
      </c>
      <c r="C14" s="34">
        <v>114.45</v>
      </c>
      <c r="D14" s="34">
        <v>35.918999999999997</v>
      </c>
      <c r="E14" s="34">
        <v>34.518999999999998</v>
      </c>
      <c r="F14" s="34">
        <v>6.2324999999999999</v>
      </c>
      <c r="G14" s="34">
        <v>6.2324999999999999</v>
      </c>
    </row>
    <row r="15" spans="1:7" x14ac:dyDescent="0.2">
      <c r="A15" s="99">
        <v>0.375</v>
      </c>
      <c r="B15" s="100">
        <v>111.44</v>
      </c>
      <c r="C15" s="100">
        <v>111.44</v>
      </c>
      <c r="D15" s="100">
        <v>35.963000000000001</v>
      </c>
      <c r="E15" s="100">
        <v>34.563000000000002</v>
      </c>
      <c r="F15" s="100">
        <v>6.2774999999999999</v>
      </c>
      <c r="G15" s="100">
        <v>6.2549999999999999</v>
      </c>
    </row>
    <row r="16" spans="1:7" x14ac:dyDescent="0.2">
      <c r="A16" s="99">
        <v>0.41666666666666702</v>
      </c>
      <c r="B16" s="100">
        <v>112.48</v>
      </c>
      <c r="C16" s="100">
        <v>112.42</v>
      </c>
      <c r="D16" s="100">
        <v>36.313000000000002</v>
      </c>
      <c r="E16" s="100">
        <v>35.088000000000001</v>
      </c>
      <c r="F16" s="100">
        <v>6.33</v>
      </c>
      <c r="G16" s="100">
        <v>6.3375000000000004</v>
      </c>
    </row>
    <row r="17" spans="1:7" x14ac:dyDescent="0.2">
      <c r="A17" s="3">
        <v>0.45833333333333298</v>
      </c>
      <c r="B17" s="34">
        <v>111.41</v>
      </c>
      <c r="C17" s="34">
        <v>111.33</v>
      </c>
      <c r="D17" s="34">
        <v>36.006</v>
      </c>
      <c r="E17" s="34">
        <v>34.606000000000002</v>
      </c>
      <c r="F17" s="34">
        <v>6.24</v>
      </c>
      <c r="G17" s="34">
        <v>6.2474999999999996</v>
      </c>
    </row>
    <row r="18" spans="1:7" x14ac:dyDescent="0.2">
      <c r="A18" s="3">
        <v>0.5</v>
      </c>
      <c r="B18" s="34">
        <v>114.65</v>
      </c>
      <c r="C18" s="34">
        <v>114.6</v>
      </c>
      <c r="D18" s="34">
        <v>37.143999999999998</v>
      </c>
      <c r="E18" s="34">
        <v>35.569000000000003</v>
      </c>
      <c r="F18" s="34">
        <v>6.48</v>
      </c>
      <c r="G18" s="34">
        <v>6.4275000000000002</v>
      </c>
    </row>
    <row r="19" spans="1:7" x14ac:dyDescent="0.2">
      <c r="A19" s="3">
        <v>0.54166666666666696</v>
      </c>
      <c r="B19" s="34">
        <v>115.02</v>
      </c>
      <c r="C19" s="34">
        <v>115.01</v>
      </c>
      <c r="D19" s="34">
        <v>36.619</v>
      </c>
      <c r="E19" s="34">
        <v>35.131</v>
      </c>
      <c r="F19" s="34">
        <v>6.3825000000000003</v>
      </c>
      <c r="G19" s="34">
        <v>6.3525</v>
      </c>
    </row>
    <row r="20" spans="1:7" x14ac:dyDescent="0.2">
      <c r="A20" s="3">
        <v>0.58333333333333304</v>
      </c>
      <c r="B20" s="34">
        <v>112.75</v>
      </c>
      <c r="C20" s="34">
        <v>112.65</v>
      </c>
      <c r="D20" s="34">
        <v>35.918999999999997</v>
      </c>
      <c r="E20" s="34">
        <v>34.299999999999997</v>
      </c>
      <c r="F20" s="34">
        <v>6.2625000000000002</v>
      </c>
      <c r="G20" s="34">
        <v>6.2175000000000002</v>
      </c>
    </row>
    <row r="21" spans="1:7" x14ac:dyDescent="0.2">
      <c r="A21" s="3">
        <v>0.625</v>
      </c>
      <c r="B21" s="34">
        <v>113.49</v>
      </c>
      <c r="C21" s="34">
        <v>113.43</v>
      </c>
      <c r="D21" s="34">
        <v>36.180999999999997</v>
      </c>
      <c r="E21" s="34">
        <v>35.174999999999997</v>
      </c>
      <c r="F21" s="34">
        <v>6.2774999999999999</v>
      </c>
      <c r="G21" s="34">
        <v>6.3449999999999998</v>
      </c>
    </row>
    <row r="22" spans="1:7" x14ac:dyDescent="0.2">
      <c r="A22" s="3">
        <v>0.66666666666666696</v>
      </c>
      <c r="B22" s="34">
        <v>111.01</v>
      </c>
      <c r="C22" s="34">
        <v>111.03</v>
      </c>
      <c r="D22" s="34">
        <v>35.481000000000002</v>
      </c>
      <c r="E22" s="34">
        <v>34.518999999999998</v>
      </c>
      <c r="F22" s="34">
        <v>6.1574999999999998</v>
      </c>
      <c r="G22" s="34">
        <v>6.2175000000000002</v>
      </c>
    </row>
    <row r="23" spans="1:7" x14ac:dyDescent="0.2">
      <c r="A23" s="3">
        <v>0.70833333333333304</v>
      </c>
      <c r="B23" s="34">
        <v>112.81</v>
      </c>
      <c r="C23" s="34">
        <v>112.89</v>
      </c>
      <c r="D23" s="34">
        <v>36.006</v>
      </c>
      <c r="E23" s="34">
        <v>35.262999999999998</v>
      </c>
      <c r="F23" s="34">
        <v>6.2925000000000004</v>
      </c>
      <c r="G23" s="34">
        <v>6.3375000000000004</v>
      </c>
    </row>
    <row r="24" spans="1:7" x14ac:dyDescent="0.2">
      <c r="A24" s="99">
        <v>0.75</v>
      </c>
      <c r="B24" s="100">
        <v>117.4</v>
      </c>
      <c r="C24" s="100">
        <v>117.37</v>
      </c>
      <c r="D24" s="100">
        <v>36.137999999999998</v>
      </c>
      <c r="E24" s="100">
        <v>35.219000000000001</v>
      </c>
      <c r="F24" s="100">
        <v>6.3150000000000004</v>
      </c>
      <c r="G24" s="100">
        <v>6.3825000000000003</v>
      </c>
    </row>
    <row r="25" spans="1:7" x14ac:dyDescent="0.2">
      <c r="A25" s="3">
        <v>0.79166666666666696</v>
      </c>
      <c r="B25" s="34">
        <v>119.28</v>
      </c>
      <c r="C25" s="34">
        <v>119.34</v>
      </c>
      <c r="D25" s="34">
        <v>36.094000000000001</v>
      </c>
      <c r="E25" s="34">
        <v>34.65</v>
      </c>
      <c r="F25" s="34">
        <v>6.2850000000000001</v>
      </c>
      <c r="G25" s="34">
        <v>6.2549999999999999</v>
      </c>
    </row>
    <row r="26" spans="1:7" x14ac:dyDescent="0.2">
      <c r="A26" s="3">
        <v>0.83333333333333304</v>
      </c>
      <c r="B26" s="34">
        <v>120.32</v>
      </c>
      <c r="C26" s="34">
        <v>120.33</v>
      </c>
      <c r="D26" s="34">
        <v>36.575000000000003</v>
      </c>
      <c r="E26" s="34">
        <v>35.174999999999997</v>
      </c>
      <c r="F26" s="34">
        <v>6.375</v>
      </c>
      <c r="G26" s="34">
        <v>6.33</v>
      </c>
    </row>
    <row r="27" spans="1:7" x14ac:dyDescent="0.2">
      <c r="A27" s="3">
        <v>0.875</v>
      </c>
      <c r="B27" s="34">
        <v>118.53</v>
      </c>
      <c r="C27" s="34">
        <v>118.55</v>
      </c>
      <c r="D27" s="34">
        <v>35.875</v>
      </c>
      <c r="E27" s="34">
        <v>34.563000000000002</v>
      </c>
      <c r="F27" s="34">
        <v>6.27</v>
      </c>
      <c r="G27" s="34">
        <v>6.24</v>
      </c>
    </row>
    <row r="28" spans="1:7" x14ac:dyDescent="0.2">
      <c r="A28" s="99">
        <v>0.91666666666666696</v>
      </c>
      <c r="B28" s="100">
        <v>118.32</v>
      </c>
      <c r="C28" s="100">
        <v>118.25</v>
      </c>
      <c r="D28" s="100">
        <v>35.831000000000003</v>
      </c>
      <c r="E28" s="100">
        <v>34.430999999999997</v>
      </c>
      <c r="F28" s="100">
        <v>6.2850000000000001</v>
      </c>
      <c r="G28" s="100">
        <v>6.2249999999999996</v>
      </c>
    </row>
    <row r="29" spans="1:7" x14ac:dyDescent="0.2">
      <c r="A29" s="3">
        <v>0.95833333333333304</v>
      </c>
      <c r="B29" s="34">
        <v>116.44</v>
      </c>
      <c r="C29" s="34">
        <v>116.42</v>
      </c>
      <c r="D29" s="34">
        <v>35.481000000000002</v>
      </c>
      <c r="E29" s="34">
        <v>34.036999999999999</v>
      </c>
      <c r="F29" s="34">
        <v>6.1725000000000003</v>
      </c>
      <c r="G29" s="34">
        <v>6.12</v>
      </c>
    </row>
    <row r="30" spans="1:7" ht="13.5" thickBot="1" x14ac:dyDescent="0.25">
      <c r="A30" s="4">
        <v>0.999999999999999</v>
      </c>
      <c r="B30" s="36">
        <v>116.45</v>
      </c>
      <c r="C30" s="36">
        <v>116.49</v>
      </c>
      <c r="D30" s="36">
        <v>35.524999999999999</v>
      </c>
      <c r="E30" s="36">
        <v>34.081000000000003</v>
      </c>
      <c r="F30" s="36">
        <v>6.18</v>
      </c>
      <c r="G30" s="36">
        <v>6.1725000000000003</v>
      </c>
    </row>
    <row r="33" spans="1:2" x14ac:dyDescent="0.2">
      <c r="A33" s="17" t="s">
        <v>15</v>
      </c>
      <c r="B33" t="s">
        <v>30</v>
      </c>
    </row>
    <row r="34" spans="1:2" x14ac:dyDescent="0.2">
      <c r="A34" s="17" t="s">
        <v>16</v>
      </c>
      <c r="B34" t="s">
        <v>19</v>
      </c>
    </row>
  </sheetData>
  <mergeCells count="5">
    <mergeCell ref="A1:G1"/>
    <mergeCell ref="A3:A4"/>
    <mergeCell ref="B3:C3"/>
    <mergeCell ref="D3:E3"/>
    <mergeCell ref="F3:G3"/>
  </mergeCells>
  <phoneticPr fontId="0" type="noConversion"/>
  <conditionalFormatting sqref="A10:G10 A15:G15 A24:G24">
    <cfRule type="expression" dxfId="13" priority="2">
      <formula>COUNTIF($A$1,"*12*")=1</formula>
    </cfRule>
  </conditionalFormatting>
  <conditionalFormatting sqref="A10:G10 A16:G16 A28:G28">
    <cfRule type="expression" dxfId="12" priority="1">
      <formula>COUNTIF($A$1,"*06*")=1</formula>
    </cfRule>
  </conditionalFormatting>
  <pageMargins left="0.78740157480314965" right="0.19685039370078741" top="0.39370078740157483" bottom="0.59055118110236227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8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Y6" sqref="Y6"/>
    </sheetView>
  </sheetViews>
  <sheetFormatPr defaultRowHeight="12.75" x14ac:dyDescent="0.2"/>
  <cols>
    <col min="1" max="1" width="6.7109375" customWidth="1"/>
    <col min="2" max="4" width="7.7109375" customWidth="1"/>
    <col min="5" max="5" width="10.7109375" customWidth="1"/>
    <col min="6" max="6" width="9.7109375" customWidth="1"/>
    <col min="7" max="7" width="10.7109375" customWidth="1"/>
    <col min="8" max="8" width="9.7109375" customWidth="1"/>
    <col min="9" max="9" width="7.7109375" customWidth="1"/>
    <col min="10" max="10" width="10.7109375" customWidth="1"/>
    <col min="11" max="11" width="9.7109375" customWidth="1"/>
    <col min="12" max="12" width="10.7109375" customWidth="1"/>
    <col min="13" max="13" width="9.7109375" customWidth="1"/>
    <col min="14" max="16" width="7.7109375" customWidth="1"/>
    <col min="17" max="17" width="10.7109375" customWidth="1"/>
    <col min="18" max="18" width="9.7109375" customWidth="1"/>
    <col min="19" max="19" width="10.7109375" customWidth="1"/>
    <col min="20" max="20" width="9.7109375" customWidth="1"/>
    <col min="21" max="21" width="7.7109375" customWidth="1"/>
    <col min="22" max="22" width="10.7109375" customWidth="1"/>
    <col min="23" max="23" width="9.7109375" customWidth="1"/>
    <col min="24" max="24" width="10.7109375" customWidth="1"/>
    <col min="25" max="25" width="9.7109375" customWidth="1"/>
  </cols>
  <sheetData>
    <row r="1" spans="1:25" ht="49.5" customHeight="1" x14ac:dyDescent="0.2">
      <c r="A1" s="133" t="s">
        <v>67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06"/>
      <c r="Y1" s="106"/>
    </row>
    <row r="2" spans="1:25" ht="15" customHeight="1" thickBo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25" ht="15" customHeight="1" thickBot="1" x14ac:dyDescent="0.25">
      <c r="A3" s="136" t="s">
        <v>0</v>
      </c>
      <c r="B3" s="123" t="s">
        <v>20</v>
      </c>
      <c r="C3" s="123" t="s">
        <v>21</v>
      </c>
      <c r="D3" s="123" t="s">
        <v>50</v>
      </c>
      <c r="E3" s="130" t="s">
        <v>17</v>
      </c>
      <c r="F3" s="131"/>
      <c r="G3" s="131"/>
      <c r="H3" s="132"/>
      <c r="I3" s="130" t="s">
        <v>57</v>
      </c>
      <c r="J3" s="131"/>
      <c r="K3" s="131"/>
      <c r="L3" s="131"/>
      <c r="M3" s="132"/>
      <c r="N3" s="123" t="s">
        <v>22</v>
      </c>
      <c r="O3" s="123" t="s">
        <v>23</v>
      </c>
      <c r="P3" s="123" t="s">
        <v>51</v>
      </c>
      <c r="Q3" s="130" t="s">
        <v>18</v>
      </c>
      <c r="R3" s="131"/>
      <c r="S3" s="131"/>
      <c r="T3" s="132"/>
      <c r="U3" s="130" t="s">
        <v>58</v>
      </c>
      <c r="V3" s="131"/>
      <c r="W3" s="131"/>
      <c r="X3" s="131"/>
      <c r="Y3" s="132"/>
    </row>
    <row r="4" spans="1:25" ht="13.5" customHeight="1" thickBot="1" x14ac:dyDescent="0.25">
      <c r="A4" s="137"/>
      <c r="B4" s="124"/>
      <c r="C4" s="124"/>
      <c r="D4" s="124"/>
      <c r="E4" s="134" t="s">
        <v>8</v>
      </c>
      <c r="F4" s="135"/>
      <c r="G4" s="134" t="s">
        <v>9</v>
      </c>
      <c r="H4" s="135"/>
      <c r="I4" s="128" t="s">
        <v>7</v>
      </c>
      <c r="J4" s="126" t="s">
        <v>8</v>
      </c>
      <c r="K4" s="127"/>
      <c r="L4" s="126" t="s">
        <v>9</v>
      </c>
      <c r="M4" s="127"/>
      <c r="N4" s="124"/>
      <c r="O4" s="124"/>
      <c r="P4" s="124"/>
      <c r="Q4" s="134" t="s">
        <v>8</v>
      </c>
      <c r="R4" s="135"/>
      <c r="S4" s="134" t="s">
        <v>9</v>
      </c>
      <c r="T4" s="135"/>
      <c r="U4" s="128" t="s">
        <v>7</v>
      </c>
      <c r="V4" s="126" t="s">
        <v>8</v>
      </c>
      <c r="W4" s="127"/>
      <c r="X4" s="126" t="s">
        <v>9</v>
      </c>
      <c r="Y4" s="127"/>
    </row>
    <row r="5" spans="1:25" ht="13.5" thickBot="1" x14ac:dyDescent="0.25">
      <c r="A5" s="138"/>
      <c r="B5" s="125"/>
      <c r="C5" s="125"/>
      <c r="D5" s="125"/>
      <c r="E5" s="8" t="s">
        <v>4</v>
      </c>
      <c r="F5" s="7">
        <v>18000</v>
      </c>
      <c r="G5" s="8" t="s">
        <v>4</v>
      </c>
      <c r="H5" s="7">
        <v>18000</v>
      </c>
      <c r="I5" s="129"/>
      <c r="J5" s="8" t="s">
        <v>4</v>
      </c>
      <c r="K5" s="7">
        <v>80</v>
      </c>
      <c r="L5" s="107" t="s">
        <v>4</v>
      </c>
      <c r="M5" s="7">
        <v>80</v>
      </c>
      <c r="N5" s="125"/>
      <c r="O5" s="125"/>
      <c r="P5" s="125"/>
      <c r="Q5" s="8" t="s">
        <v>4</v>
      </c>
      <c r="R5" s="7">
        <v>18000</v>
      </c>
      <c r="S5" s="8" t="s">
        <v>4</v>
      </c>
      <c r="T5" s="7">
        <v>18000</v>
      </c>
      <c r="U5" s="129"/>
      <c r="V5" s="107" t="s">
        <v>4</v>
      </c>
      <c r="W5" s="7">
        <v>80</v>
      </c>
      <c r="X5" s="107" t="s">
        <v>4</v>
      </c>
      <c r="Y5" s="7">
        <v>80</v>
      </c>
    </row>
    <row r="6" spans="1:25" ht="26.1" customHeight="1" thickBot="1" x14ac:dyDescent="0.25">
      <c r="A6" s="7" t="s">
        <v>11</v>
      </c>
      <c r="B6" s="8" t="s">
        <v>1</v>
      </c>
      <c r="C6" s="8" t="s">
        <v>1</v>
      </c>
      <c r="D6" s="8" t="s">
        <v>1</v>
      </c>
      <c r="E6" s="15" t="s">
        <v>6</v>
      </c>
      <c r="F6" s="16" t="s">
        <v>5</v>
      </c>
      <c r="G6" s="16" t="s">
        <v>6</v>
      </c>
      <c r="H6" s="16" t="s">
        <v>68</v>
      </c>
      <c r="I6" s="18" t="s">
        <v>1</v>
      </c>
      <c r="J6" s="15" t="s">
        <v>6</v>
      </c>
      <c r="K6" s="16" t="s">
        <v>5</v>
      </c>
      <c r="L6" s="15" t="s">
        <v>6</v>
      </c>
      <c r="M6" s="16" t="s">
        <v>68</v>
      </c>
      <c r="N6" s="8" t="s">
        <v>1</v>
      </c>
      <c r="O6" s="8" t="s">
        <v>1</v>
      </c>
      <c r="P6" s="8" t="s">
        <v>1</v>
      </c>
      <c r="Q6" s="15" t="s">
        <v>6</v>
      </c>
      <c r="R6" s="16" t="s">
        <v>5</v>
      </c>
      <c r="S6" s="15" t="s">
        <v>6</v>
      </c>
      <c r="T6" s="16" t="s">
        <v>68</v>
      </c>
      <c r="U6" s="18" t="s">
        <v>1</v>
      </c>
      <c r="V6" s="15" t="s">
        <v>6</v>
      </c>
      <c r="W6" s="16" t="s">
        <v>5</v>
      </c>
      <c r="X6" s="15" t="s">
        <v>6</v>
      </c>
      <c r="Y6" s="16" t="s">
        <v>68</v>
      </c>
    </row>
    <row r="7" spans="1:25" x14ac:dyDescent="0.2">
      <c r="A7" s="6">
        <v>0</v>
      </c>
      <c r="B7" s="108">
        <v>0</v>
      </c>
      <c r="C7" s="108"/>
      <c r="D7" s="40"/>
      <c r="E7" s="45">
        <v>1947.527</v>
      </c>
      <c r="F7" s="37" t="s">
        <v>10</v>
      </c>
      <c r="G7" s="45">
        <v>984.22400000000005</v>
      </c>
      <c r="H7" s="37" t="s">
        <v>10</v>
      </c>
      <c r="I7" s="104"/>
      <c r="J7" s="45">
        <v>11875.615</v>
      </c>
      <c r="K7" s="37" t="s">
        <v>10</v>
      </c>
      <c r="L7" s="45">
        <v>1959.239</v>
      </c>
      <c r="M7" s="37" t="s">
        <v>10</v>
      </c>
      <c r="N7" s="44">
        <v>0</v>
      </c>
      <c r="O7" s="108"/>
      <c r="P7" s="40"/>
      <c r="Q7" s="45">
        <v>2372.06</v>
      </c>
      <c r="R7" s="37" t="s">
        <v>10</v>
      </c>
      <c r="S7" s="45">
        <v>1030.7349999999999</v>
      </c>
      <c r="T7" s="37" t="s">
        <v>10</v>
      </c>
      <c r="U7" s="104"/>
      <c r="V7" s="45">
        <v>11336.526</v>
      </c>
      <c r="W7" s="37" t="s">
        <v>10</v>
      </c>
      <c r="X7" s="45">
        <v>2679.1239999999998</v>
      </c>
      <c r="Y7" s="37" t="s">
        <v>10</v>
      </c>
    </row>
    <row r="8" spans="1:25" x14ac:dyDescent="0.2">
      <c r="A8" s="1">
        <v>4.1666666666666664E-2</v>
      </c>
      <c r="B8" s="41">
        <f>D8*6.3/115+C8*37.5/115</f>
        <v>14.693003248648688</v>
      </c>
      <c r="C8" s="41">
        <f>'ВЛ 35 кВ'!B10</f>
        <v>10.851030373612765</v>
      </c>
      <c r="D8" s="42">
        <f>(F8^2+H8^2)^0.5/6.3/1.73</f>
        <v>203.6161483466858</v>
      </c>
      <c r="E8" s="46">
        <f>E7+F8/F$5</f>
        <v>1947.6386</v>
      </c>
      <c r="F8" s="43">
        <v>2008.8</v>
      </c>
      <c r="G8" s="46">
        <f>G7+H8/H$5</f>
        <v>984.27640000000008</v>
      </c>
      <c r="H8" s="43">
        <v>943.2</v>
      </c>
      <c r="I8" s="115">
        <f>(K8^2+M8^2)^0.5/0.4/1.73</f>
        <v>41.608739595822279</v>
      </c>
      <c r="J8" s="46">
        <f>J7+K8/K$5</f>
        <v>11875.9745</v>
      </c>
      <c r="K8" s="43">
        <v>28.76</v>
      </c>
      <c r="L8" s="46">
        <f>L7+M8/M$5</f>
        <v>1959.25629125</v>
      </c>
      <c r="M8" s="43">
        <v>1.3833</v>
      </c>
      <c r="N8" s="41">
        <f>P8*6.3/115+O8*37.5/115</f>
        <v>19.008190637688323</v>
      </c>
      <c r="O8" s="41">
        <f>'ВЛ 35 кВ'!G10+'ВЛ 35 кВ'!L10</f>
        <v>22.871229555915022</v>
      </c>
      <c r="P8" s="42">
        <f>(R8^2+T8^2)^0.5/6.3/1.73</f>
        <v>210.83663729957834</v>
      </c>
      <c r="Q8" s="46">
        <f>Q7+R8/R$5</f>
        <v>2372.1777999999999</v>
      </c>
      <c r="R8" s="43">
        <v>2120.4</v>
      </c>
      <c r="S8" s="46">
        <f>S7+T8/T$5</f>
        <v>1030.7841999999998</v>
      </c>
      <c r="T8" s="43">
        <v>885.6</v>
      </c>
      <c r="U8" s="115">
        <f>(W8^2+Y8^2)^0.5/0.4/1.73</f>
        <v>29.78090845868504</v>
      </c>
      <c r="V8" s="46">
        <f>V7+W8/W$5</f>
        <v>11336.780999999999</v>
      </c>
      <c r="W8" s="43">
        <v>20.400000000000002</v>
      </c>
      <c r="X8" s="46">
        <f>X7+Y8/Y$5</f>
        <v>2679.1605412499998</v>
      </c>
      <c r="Y8" s="43">
        <v>2.9232999999999998</v>
      </c>
    </row>
    <row r="9" spans="1:25" x14ac:dyDescent="0.2">
      <c r="A9" s="1">
        <v>8.3333333333333301E-2</v>
      </c>
      <c r="B9" s="41">
        <f t="shared" ref="B9:B31" si="0">D9*6.3/115+C9*37.5/115</f>
        <v>14.045773141920069</v>
      </c>
      <c r="C9" s="41">
        <f>'ВЛ 35 кВ'!B11</f>
        <v>10.263109552593187</v>
      </c>
      <c r="D9" s="42">
        <f t="shared" ref="D9:D31" si="1">(F9^2+H9^2)^0.5/6.3/1.73</f>
        <v>195.30115922199417</v>
      </c>
      <c r="E9" s="46">
        <f t="shared" ref="E9:G31" si="2">E8+F9/F$5</f>
        <v>1947.7451000000001</v>
      </c>
      <c r="F9" s="38">
        <v>1917</v>
      </c>
      <c r="G9" s="46">
        <f t="shared" si="2"/>
        <v>984.32780000000002</v>
      </c>
      <c r="H9" s="38">
        <v>925.2</v>
      </c>
      <c r="I9" s="115">
        <f t="shared" ref="I9:I10" si="3">(K9^2+M9^2)^0.5/0.4/1.73</f>
        <v>41.435530267147087</v>
      </c>
      <c r="J9" s="46">
        <f t="shared" ref="J9:J31" si="4">J8+K9/K$5</f>
        <v>11876.3325</v>
      </c>
      <c r="K9" s="38">
        <v>28.64</v>
      </c>
      <c r="L9" s="46">
        <f t="shared" ref="L9:L31" si="5">L8+M9/M$5</f>
        <v>1959.2735825</v>
      </c>
      <c r="M9" s="38">
        <v>1.3833</v>
      </c>
      <c r="N9" s="41">
        <f t="shared" ref="N9:N31" si="6">P9*6.3/115+O9*37.5/115</f>
        <v>18.108209574870116</v>
      </c>
      <c r="O9" s="41">
        <f>'ВЛ 35 кВ'!G11+'ВЛ 35 кВ'!L11</f>
        <v>21.365718026100581</v>
      </c>
      <c r="P9" s="42">
        <f t="shared" ref="P9:P31" si="7">(R9^2+T9^2)^0.5/6.3/1.73</f>
        <v>203.36978970337961</v>
      </c>
      <c r="Q9" s="46">
        <f t="shared" ref="Q9:Q31" si="8">Q8+R9/R$5</f>
        <v>2372.2912000000001</v>
      </c>
      <c r="R9" s="38">
        <v>2041.2</v>
      </c>
      <c r="S9" s="46">
        <f t="shared" ref="S9:S31" si="9">S8+T9/T$5</f>
        <v>1030.8321999999998</v>
      </c>
      <c r="T9" s="38">
        <v>864</v>
      </c>
      <c r="U9" s="115">
        <f t="shared" ref="U9:U10" si="10">(W9^2+Y9^2)^0.5/0.4/1.73</f>
        <v>28.694170962862515</v>
      </c>
      <c r="V9" s="46">
        <f t="shared" ref="V9:V31" si="11">V8+W9/W$5</f>
        <v>11337.0265</v>
      </c>
      <c r="W9" s="38">
        <v>19.64</v>
      </c>
      <c r="X9" s="46">
        <f t="shared" ref="X9:X31" si="12">X8+Y9/Y$5</f>
        <v>2679.1970824999999</v>
      </c>
      <c r="Y9" s="38">
        <v>2.9232999999999998</v>
      </c>
    </row>
    <row r="10" spans="1:25" x14ac:dyDescent="0.2">
      <c r="A10" s="1">
        <v>0.125</v>
      </c>
      <c r="B10" s="41">
        <f t="shared" si="0"/>
        <v>13.534049228156208</v>
      </c>
      <c r="C10" s="41">
        <f>'ВЛ 35 кВ'!B12</f>
        <v>10.067208147033906</v>
      </c>
      <c r="D10" s="42">
        <f t="shared" si="1"/>
        <v>187.12624694034804</v>
      </c>
      <c r="E10" s="46">
        <f t="shared" si="2"/>
        <v>1947.8475000000001</v>
      </c>
      <c r="F10" s="38">
        <v>1843.2</v>
      </c>
      <c r="G10" s="46">
        <f t="shared" si="2"/>
        <v>984.37630000000001</v>
      </c>
      <c r="H10" s="38">
        <v>873</v>
      </c>
      <c r="I10" s="115">
        <f t="shared" si="3"/>
        <v>41.666476410432459</v>
      </c>
      <c r="J10" s="46">
        <f t="shared" si="4"/>
        <v>11876.692500000001</v>
      </c>
      <c r="K10" s="38">
        <v>28.8</v>
      </c>
      <c r="L10" s="46">
        <f t="shared" si="5"/>
        <v>1959.2908737499999</v>
      </c>
      <c r="M10" s="38">
        <v>1.3833</v>
      </c>
      <c r="N10" s="41">
        <f t="shared" si="6"/>
        <v>17.855211406553458</v>
      </c>
      <c r="O10" s="41">
        <f>'ВЛ 35 кВ'!G12+'ВЛ 35 кВ'!L12</f>
        <v>20.924992794195283</v>
      </c>
      <c r="P10" s="42">
        <f t="shared" si="7"/>
        <v>201.37493364624197</v>
      </c>
      <c r="Q10" s="46">
        <f t="shared" si="8"/>
        <v>2372.4034999999999</v>
      </c>
      <c r="R10" s="38">
        <v>2021.4</v>
      </c>
      <c r="S10" s="46">
        <f t="shared" si="9"/>
        <v>1030.8796999999997</v>
      </c>
      <c r="T10" s="38">
        <v>855</v>
      </c>
      <c r="U10" s="115">
        <f t="shared" si="10"/>
        <v>28.579828813512673</v>
      </c>
      <c r="V10" s="46">
        <f t="shared" si="11"/>
        <v>11337.271000000001</v>
      </c>
      <c r="W10" s="38">
        <v>19.559999999999999</v>
      </c>
      <c r="X10" s="46">
        <f t="shared" si="12"/>
        <v>2679.2336237499999</v>
      </c>
      <c r="Y10" s="38">
        <v>2.9232999999999998</v>
      </c>
    </row>
    <row r="11" spans="1:25" s="92" customFormat="1" x14ac:dyDescent="0.2">
      <c r="A11" s="87">
        <v>0.16666666666666699</v>
      </c>
      <c r="B11" s="88">
        <f t="shared" si="0"/>
        <v>13.183805425446675</v>
      </c>
      <c r="C11" s="88">
        <f>'ВЛ 35 кВ'!B13</f>
        <v>9.8627978950271995</v>
      </c>
      <c r="D11" s="89">
        <f t="shared" si="1"/>
        <v>181.94963537505518</v>
      </c>
      <c r="E11" s="90">
        <f t="shared" si="2"/>
        <v>1947.9470000000001</v>
      </c>
      <c r="F11" s="91">
        <v>1791</v>
      </c>
      <c r="G11" s="90">
        <f t="shared" si="2"/>
        <v>984.42359999999996</v>
      </c>
      <c r="H11" s="91">
        <v>851.4</v>
      </c>
      <c r="I11" s="116">
        <f>(K11^2+M11^2)^0.5/0.4/1.73</f>
        <v>41.320058318450798</v>
      </c>
      <c r="J11" s="90">
        <f t="shared" si="4"/>
        <v>11877.049500000001</v>
      </c>
      <c r="K11" s="91">
        <v>28.560000000000002</v>
      </c>
      <c r="L11" s="90">
        <f t="shared" si="5"/>
        <v>1959.3081649999999</v>
      </c>
      <c r="M11" s="91">
        <v>1.3833</v>
      </c>
      <c r="N11" s="88">
        <f t="shared" si="6"/>
        <v>17.946168186664821</v>
      </c>
      <c r="O11" s="88">
        <f>'ВЛ 35 кВ'!G13+'ВЛ 35 кВ'!L13</f>
        <v>20.755767367472401</v>
      </c>
      <c r="P11" s="89">
        <f t="shared" si="7"/>
        <v>204.04255002956177</v>
      </c>
      <c r="Q11" s="90">
        <f t="shared" si="8"/>
        <v>2372.5173</v>
      </c>
      <c r="R11" s="91">
        <v>2048.4</v>
      </c>
      <c r="S11" s="90">
        <f t="shared" si="9"/>
        <v>1030.9277999999997</v>
      </c>
      <c r="T11" s="91">
        <v>865.80000000000007</v>
      </c>
      <c r="U11" s="116">
        <f>(W11^2+Y11^2)^0.5/0.4/1.73</f>
        <v>28.294018411172161</v>
      </c>
      <c r="V11" s="90">
        <f t="shared" si="11"/>
        <v>11337.513000000001</v>
      </c>
      <c r="W11" s="91">
        <v>19.36</v>
      </c>
      <c r="X11" s="90">
        <f t="shared" si="12"/>
        <v>2679.2701649999999</v>
      </c>
      <c r="Y11" s="91">
        <v>2.9232999999999998</v>
      </c>
    </row>
    <row r="12" spans="1:25" x14ac:dyDescent="0.2">
      <c r="A12" s="1">
        <v>0.20833333333333301</v>
      </c>
      <c r="B12" s="41">
        <f t="shared" si="0"/>
        <v>13.639652896274011</v>
      </c>
      <c r="C12" s="41">
        <f>'ВЛ 35 кВ'!B14</f>
        <v>10.186713320312865</v>
      </c>
      <c r="D12" s="42">
        <f t="shared" si="1"/>
        <v>188.34259262853629</v>
      </c>
      <c r="E12" s="46">
        <f t="shared" si="2"/>
        <v>1948.0493000000001</v>
      </c>
      <c r="F12" s="38">
        <v>1841.4</v>
      </c>
      <c r="G12" s="46">
        <f t="shared" si="2"/>
        <v>984.47399999999993</v>
      </c>
      <c r="H12" s="38">
        <v>907.2</v>
      </c>
      <c r="I12" s="115">
        <f>(K12^2+M12^2)^0.5/0.4/1.73</f>
        <v>42.186115956781656</v>
      </c>
      <c r="J12" s="46">
        <f t="shared" si="4"/>
        <v>11877.414000000001</v>
      </c>
      <c r="K12" s="38">
        <v>29.16</v>
      </c>
      <c r="L12" s="46">
        <f t="shared" si="5"/>
        <v>1959.3254562499999</v>
      </c>
      <c r="M12" s="38">
        <v>1.3833</v>
      </c>
      <c r="N12" s="41">
        <f t="shared" si="6"/>
        <v>18.136540695889529</v>
      </c>
      <c r="O12" s="41">
        <f>'ВЛ 35 кВ'!G14+'ВЛ 35 кВ'!L14</f>
        <v>20.585694425367869</v>
      </c>
      <c r="P12" s="42">
        <f t="shared" si="7"/>
        <v>208.52994271047635</v>
      </c>
      <c r="Q12" s="46">
        <f t="shared" si="8"/>
        <v>2372.6331999999998</v>
      </c>
      <c r="R12" s="38">
        <v>2086.1999999999998</v>
      </c>
      <c r="S12" s="46">
        <f t="shared" si="9"/>
        <v>1030.9778999999996</v>
      </c>
      <c r="T12" s="38">
        <v>901.80000000000007</v>
      </c>
      <c r="U12" s="115">
        <f>(W12^2+Y12^2)^0.5/0.4/1.73</f>
        <v>28.694170962862515</v>
      </c>
      <c r="V12" s="46">
        <f t="shared" si="11"/>
        <v>11337.758500000002</v>
      </c>
      <c r="W12" s="38">
        <v>19.64</v>
      </c>
      <c r="X12" s="46">
        <f t="shared" si="12"/>
        <v>2679.3067062499999</v>
      </c>
      <c r="Y12" s="38">
        <v>2.9232999999999998</v>
      </c>
    </row>
    <row r="13" spans="1:25" x14ac:dyDescent="0.2">
      <c r="A13" s="1">
        <v>0.25</v>
      </c>
      <c r="B13" s="41">
        <f t="shared" si="0"/>
        <v>14.829043237263654</v>
      </c>
      <c r="C13" s="41">
        <f>'ВЛ 35 кВ'!B15</f>
        <v>10.831361881769045</v>
      </c>
      <c r="D13" s="42">
        <f t="shared" si="1"/>
        <v>206.21649233634622</v>
      </c>
      <c r="E13" s="46">
        <f t="shared" si="2"/>
        <v>1948.1613000000002</v>
      </c>
      <c r="F13" s="38">
        <v>2016</v>
      </c>
      <c r="G13" s="46">
        <f t="shared" si="2"/>
        <v>984.52919999999995</v>
      </c>
      <c r="H13" s="38">
        <v>993.6</v>
      </c>
      <c r="I13" s="115">
        <f t="shared" ref="I13:I15" si="13">(K13^2+M13^2)^0.5/0.4/1.73</f>
        <v>43.16769620921869</v>
      </c>
      <c r="J13" s="46">
        <f t="shared" si="4"/>
        <v>11877.787</v>
      </c>
      <c r="K13" s="38">
        <v>29.84</v>
      </c>
      <c r="L13" s="46">
        <f t="shared" si="5"/>
        <v>1959.3427474999999</v>
      </c>
      <c r="M13" s="38">
        <v>1.3833</v>
      </c>
      <c r="N13" s="41">
        <f t="shared" si="6"/>
        <v>19.867156784625113</v>
      </c>
      <c r="O13" s="41">
        <f>'ВЛ 35 кВ'!G15+'ВЛ 35 кВ'!L15</f>
        <v>22.415404589185876</v>
      </c>
      <c r="P13" s="42">
        <f t="shared" si="7"/>
        <v>229.22942192657425</v>
      </c>
      <c r="Q13" s="46">
        <f t="shared" si="8"/>
        <v>2372.7601999999997</v>
      </c>
      <c r="R13" s="38">
        <v>2286</v>
      </c>
      <c r="S13" s="46">
        <f t="shared" si="9"/>
        <v>1031.0338999999997</v>
      </c>
      <c r="T13" s="38">
        <v>1008</v>
      </c>
      <c r="U13" s="115">
        <f t="shared" ref="U13:U15" si="14">(W13^2+Y13^2)^0.5/0.4/1.73</f>
        <v>29.8381285542699</v>
      </c>
      <c r="V13" s="46">
        <f t="shared" si="11"/>
        <v>11338.014000000001</v>
      </c>
      <c r="W13" s="38">
        <v>20.440000000000001</v>
      </c>
      <c r="X13" s="46">
        <f t="shared" si="12"/>
        <v>2679.3432475</v>
      </c>
      <c r="Y13" s="38">
        <v>2.9232999999999998</v>
      </c>
    </row>
    <row r="14" spans="1:25" x14ac:dyDescent="0.2">
      <c r="A14" s="1">
        <v>0.29166666666666702</v>
      </c>
      <c r="B14" s="41">
        <f t="shared" si="0"/>
        <v>17.699974623461387</v>
      </c>
      <c r="C14" s="41">
        <f>'ВЛ 35 кВ'!B16</f>
        <v>13.240097775856377</v>
      </c>
      <c r="D14" s="42">
        <f t="shared" si="1"/>
        <v>244.28466906403895</v>
      </c>
      <c r="E14" s="46">
        <f t="shared" si="2"/>
        <v>1948.2992000000002</v>
      </c>
      <c r="F14" s="38">
        <v>2482.2000000000003</v>
      </c>
      <c r="G14" s="46">
        <f t="shared" si="2"/>
        <v>984.58269999999993</v>
      </c>
      <c r="H14" s="38">
        <v>963</v>
      </c>
      <c r="I14" s="115">
        <f t="shared" si="13"/>
        <v>41.781950592607544</v>
      </c>
      <c r="J14" s="46">
        <f t="shared" si="4"/>
        <v>11878.148000000001</v>
      </c>
      <c r="K14" s="38">
        <v>28.88</v>
      </c>
      <c r="L14" s="46">
        <f t="shared" si="5"/>
        <v>1959.3600387499998</v>
      </c>
      <c r="M14" s="38">
        <v>1.3833</v>
      </c>
      <c r="N14" s="41">
        <f t="shared" si="6"/>
        <v>23.079547292389098</v>
      </c>
      <c r="O14" s="41">
        <f>'ВЛ 35 кВ'!G16+'ВЛ 35 кВ'!L16</f>
        <v>26.086212108569683</v>
      </c>
      <c r="P14" s="42">
        <f t="shared" si="7"/>
        <v>266.01825151641003</v>
      </c>
      <c r="Q14" s="46">
        <f t="shared" si="8"/>
        <v>2372.9112999999998</v>
      </c>
      <c r="R14" s="38">
        <v>2719.8</v>
      </c>
      <c r="S14" s="46">
        <f t="shared" si="9"/>
        <v>1031.0896999999998</v>
      </c>
      <c r="T14" s="38">
        <v>1004.4</v>
      </c>
      <c r="U14" s="115">
        <f t="shared" si="14"/>
        <v>30.524941165643433</v>
      </c>
      <c r="V14" s="46">
        <f t="shared" si="11"/>
        <v>11338.275500000002</v>
      </c>
      <c r="W14" s="38">
        <v>20.92</v>
      </c>
      <c r="X14" s="46">
        <f t="shared" si="12"/>
        <v>2679.37978875</v>
      </c>
      <c r="Y14" s="38">
        <v>2.9232999999999998</v>
      </c>
    </row>
    <row r="15" spans="1:25" x14ac:dyDescent="0.2">
      <c r="A15" s="1">
        <v>0.33333333333333298</v>
      </c>
      <c r="B15" s="41">
        <f t="shared" si="0"/>
        <v>19.886226783413338</v>
      </c>
      <c r="C15" s="41">
        <f>'ВЛ 35 кВ'!B17</f>
        <v>14.532517904618837</v>
      </c>
      <c r="D15" s="42">
        <f t="shared" si="1"/>
        <v>276.49946963005203</v>
      </c>
      <c r="E15" s="46">
        <f t="shared" si="2"/>
        <v>1948.4564000000003</v>
      </c>
      <c r="F15" s="38">
        <v>2829.6</v>
      </c>
      <c r="G15" s="46">
        <f t="shared" si="2"/>
        <v>984.64029999999991</v>
      </c>
      <c r="H15" s="38">
        <v>1036.8</v>
      </c>
      <c r="I15" s="115">
        <f t="shared" si="13"/>
        <v>41.204587126777305</v>
      </c>
      <c r="J15" s="46">
        <f t="shared" si="4"/>
        <v>11878.504000000001</v>
      </c>
      <c r="K15" s="38">
        <v>28.48</v>
      </c>
      <c r="L15" s="46">
        <f t="shared" si="5"/>
        <v>1959.3773299999998</v>
      </c>
      <c r="M15" s="38">
        <v>1.3833</v>
      </c>
      <c r="N15" s="41">
        <f t="shared" si="6"/>
        <v>25.548348720601048</v>
      </c>
      <c r="O15" s="41">
        <f>'ВЛ 35 кВ'!G17+'ВЛ 35 кВ'!L17</f>
        <v>29.099433132864643</v>
      </c>
      <c r="P15" s="42">
        <f t="shared" si="7"/>
        <v>293.1478349820153</v>
      </c>
      <c r="Q15" s="46">
        <f t="shared" si="8"/>
        <v>2373.0793999999996</v>
      </c>
      <c r="R15" s="38">
        <v>3025.8</v>
      </c>
      <c r="S15" s="46">
        <f t="shared" si="9"/>
        <v>1031.1466999999998</v>
      </c>
      <c r="T15" s="38">
        <v>1026</v>
      </c>
      <c r="U15" s="115">
        <f t="shared" si="14"/>
        <v>28.865703078471416</v>
      </c>
      <c r="V15" s="46">
        <f t="shared" si="11"/>
        <v>11338.522500000001</v>
      </c>
      <c r="W15" s="38">
        <v>19.760000000000002</v>
      </c>
      <c r="X15" s="46">
        <f t="shared" si="12"/>
        <v>2679.41633</v>
      </c>
      <c r="Y15" s="38">
        <v>2.9232999999999998</v>
      </c>
    </row>
    <row r="16" spans="1:25" x14ac:dyDescent="0.2">
      <c r="A16" s="87">
        <v>0.375</v>
      </c>
      <c r="B16" s="88">
        <f t="shared" si="0"/>
        <v>22.961172463297114</v>
      </c>
      <c r="C16" s="88">
        <f>'ВЛ 35 кВ'!B18</f>
        <v>13.538532419314494</v>
      </c>
      <c r="D16" s="89">
        <f t="shared" si="1"/>
        <v>338.54601072299596</v>
      </c>
      <c r="E16" s="90">
        <f t="shared" si="2"/>
        <v>1948.6469000000002</v>
      </c>
      <c r="F16" s="91">
        <v>3429</v>
      </c>
      <c r="G16" s="90">
        <f t="shared" si="2"/>
        <v>984.71599999999989</v>
      </c>
      <c r="H16" s="91">
        <v>1362.6000000000001</v>
      </c>
      <c r="I16" s="116">
        <f>(K16^2+M16^2)^0.5/0.4/1.73</f>
        <v>41.262322627588972</v>
      </c>
      <c r="J16" s="90">
        <f t="shared" si="4"/>
        <v>11878.860500000001</v>
      </c>
      <c r="K16" s="91">
        <v>28.52</v>
      </c>
      <c r="L16" s="90">
        <f t="shared" si="5"/>
        <v>1959.3946212499998</v>
      </c>
      <c r="M16" s="91">
        <v>1.3833</v>
      </c>
      <c r="N16" s="88">
        <f t="shared" si="6"/>
        <v>30.393184862267081</v>
      </c>
      <c r="O16" s="88">
        <f>'ВЛ 35 кВ'!G18+'ВЛ 35 кВ'!L18</f>
        <v>33.354824393244741</v>
      </c>
      <c r="P16" s="89">
        <f t="shared" si="7"/>
        <v>356.25561022445027</v>
      </c>
      <c r="Q16" s="90">
        <f t="shared" si="8"/>
        <v>2373.2825999999995</v>
      </c>
      <c r="R16" s="91">
        <v>3657.6</v>
      </c>
      <c r="S16" s="90">
        <f t="shared" si="9"/>
        <v>1031.2190999999998</v>
      </c>
      <c r="T16" s="91">
        <v>1303.2</v>
      </c>
      <c r="U16" s="116">
        <f>(W16^2+Y16^2)^0.5/0.4/1.73</f>
        <v>29.208833854881135</v>
      </c>
      <c r="V16" s="90">
        <f t="shared" si="11"/>
        <v>11338.772500000001</v>
      </c>
      <c r="W16" s="91">
        <v>20</v>
      </c>
      <c r="X16" s="90">
        <f t="shared" si="12"/>
        <v>2679.45287125</v>
      </c>
      <c r="Y16" s="91">
        <v>2.9232999999999998</v>
      </c>
    </row>
    <row r="17" spans="1:25" s="92" customFormat="1" x14ac:dyDescent="0.2">
      <c r="A17" s="87">
        <v>0.41666666666666702</v>
      </c>
      <c r="B17" s="88">
        <f t="shared" si="0"/>
        <v>23.344891415522529</v>
      </c>
      <c r="C17" s="88">
        <f>'ВЛ 35 кВ'!B19</f>
        <v>12.917269946682694</v>
      </c>
      <c r="D17" s="89">
        <f t="shared" si="1"/>
        <v>349.24839520388724</v>
      </c>
      <c r="E17" s="90">
        <f t="shared" si="2"/>
        <v>1948.8433000000002</v>
      </c>
      <c r="F17" s="91">
        <v>3535.2000000000003</v>
      </c>
      <c r="G17" s="90">
        <f t="shared" si="2"/>
        <v>984.79439999999988</v>
      </c>
      <c r="H17" s="91">
        <v>1411.2</v>
      </c>
      <c r="I17" s="116">
        <f>(K17^2+M17^2)^0.5/0.4/1.73</f>
        <v>41.262322627588972</v>
      </c>
      <c r="J17" s="90">
        <f t="shared" si="4"/>
        <v>11879.217000000001</v>
      </c>
      <c r="K17" s="91">
        <v>28.52</v>
      </c>
      <c r="L17" s="90">
        <f t="shared" si="5"/>
        <v>1959.4119124999997</v>
      </c>
      <c r="M17" s="91">
        <v>1.3833</v>
      </c>
      <c r="N17" s="88">
        <f t="shared" si="6"/>
        <v>31.383319123208771</v>
      </c>
      <c r="O17" s="88">
        <f>'ВЛ 35 кВ'!G19+'ВЛ 35 кВ'!L19</f>
        <v>32.908482465170863</v>
      </c>
      <c r="P17" s="89">
        <f t="shared" si="7"/>
        <v>376.98628678176215</v>
      </c>
      <c r="Q17" s="90">
        <f t="shared" si="8"/>
        <v>2373.4983999999995</v>
      </c>
      <c r="R17" s="91">
        <v>3884.4</v>
      </c>
      <c r="S17" s="90">
        <f t="shared" si="9"/>
        <v>1031.2934999999998</v>
      </c>
      <c r="T17" s="91">
        <v>1339.2</v>
      </c>
      <c r="U17" s="116">
        <f>(W17^2+Y17^2)^0.5/0.4/1.73</f>
        <v>29.494842106203787</v>
      </c>
      <c r="V17" s="90">
        <f t="shared" si="11"/>
        <v>11339.025000000001</v>
      </c>
      <c r="W17" s="91">
        <v>20.2</v>
      </c>
      <c r="X17" s="90">
        <f t="shared" si="12"/>
        <v>2679.4894125000001</v>
      </c>
      <c r="Y17" s="91">
        <v>2.9232999999999998</v>
      </c>
    </row>
    <row r="18" spans="1:25" x14ac:dyDescent="0.2">
      <c r="A18" s="87">
        <v>0.45833333333333298</v>
      </c>
      <c r="B18" s="88">
        <f t="shared" si="0"/>
        <v>23.551357869299448</v>
      </c>
      <c r="C18" s="88">
        <f>'ВЛ 35 кВ'!B20</f>
        <v>13.456710962645101</v>
      </c>
      <c r="D18" s="89">
        <f t="shared" si="1"/>
        <v>349.80626886829288</v>
      </c>
      <c r="E18" s="90">
        <f t="shared" si="2"/>
        <v>1949.0388000000003</v>
      </c>
      <c r="F18" s="91">
        <v>3519</v>
      </c>
      <c r="G18" s="90">
        <f t="shared" si="2"/>
        <v>984.87589999999989</v>
      </c>
      <c r="H18" s="91">
        <v>1467</v>
      </c>
      <c r="I18" s="115">
        <f>(K18^2+M18^2)^0.5/0.4/1.73</f>
        <v>41.839687958646337</v>
      </c>
      <c r="J18" s="90">
        <f t="shared" si="4"/>
        <v>11879.578500000001</v>
      </c>
      <c r="K18" s="91">
        <v>28.92</v>
      </c>
      <c r="L18" s="90">
        <f t="shared" si="5"/>
        <v>1959.4292037499997</v>
      </c>
      <c r="M18" s="91">
        <v>1.3833</v>
      </c>
      <c r="N18" s="88">
        <f t="shared" si="6"/>
        <v>31.282326924559715</v>
      </c>
      <c r="O18" s="88">
        <f>'ВЛ 35 кВ'!G20+'ВЛ 35 кВ'!L20</f>
        <v>32.966887786467069</v>
      </c>
      <c r="P18" s="89">
        <f t="shared" si="7"/>
        <v>374.79512767172258</v>
      </c>
      <c r="Q18" s="90">
        <f t="shared" si="8"/>
        <v>2373.7128999999995</v>
      </c>
      <c r="R18" s="91">
        <v>3861</v>
      </c>
      <c r="S18" s="90">
        <f t="shared" si="9"/>
        <v>1031.3675999999998</v>
      </c>
      <c r="T18" s="91">
        <v>1333.8</v>
      </c>
      <c r="U18" s="115">
        <f>(W18^2+Y18^2)^0.5/0.4/1.73</f>
        <v>29.666475053114791</v>
      </c>
      <c r="V18" s="90">
        <f t="shared" si="11"/>
        <v>11339.279000000002</v>
      </c>
      <c r="W18" s="91">
        <v>20.32</v>
      </c>
      <c r="X18" s="90">
        <f t="shared" si="12"/>
        <v>2679.5259537500001</v>
      </c>
      <c r="Y18" s="91">
        <v>2.9232999999999998</v>
      </c>
    </row>
    <row r="19" spans="1:25" x14ac:dyDescent="0.2">
      <c r="A19" s="87">
        <v>0.5</v>
      </c>
      <c r="B19" s="88">
        <f t="shared" si="0"/>
        <v>23.17221718327206</v>
      </c>
      <c r="C19" s="88">
        <f>'ВЛ 35 кВ'!B21</f>
        <v>13.480594468014614</v>
      </c>
      <c r="D19" s="89">
        <f t="shared" si="1"/>
        <v>342.74328309932372</v>
      </c>
      <c r="E19" s="90">
        <f t="shared" si="2"/>
        <v>1949.2305000000003</v>
      </c>
      <c r="F19" s="91">
        <v>3450.6</v>
      </c>
      <c r="G19" s="90">
        <f t="shared" si="2"/>
        <v>984.95539999999994</v>
      </c>
      <c r="H19" s="91">
        <v>1431</v>
      </c>
      <c r="I19" s="115">
        <f t="shared" ref="I19:I24" si="15">(K19^2+M19^2)^0.5/0.4/1.73</f>
        <v>41.897425506975551</v>
      </c>
      <c r="J19" s="90">
        <f t="shared" si="4"/>
        <v>11879.940500000001</v>
      </c>
      <c r="K19" s="91">
        <v>28.96</v>
      </c>
      <c r="L19" s="90">
        <f t="shared" si="5"/>
        <v>1959.4464949999997</v>
      </c>
      <c r="M19" s="91">
        <v>1.3833</v>
      </c>
      <c r="N19" s="88">
        <f t="shared" si="6"/>
        <v>32.14358844100348</v>
      </c>
      <c r="O19" s="88">
        <f>'ВЛ 35 кВ'!G21+'ВЛ 35 кВ'!L21</f>
        <v>33.388687665157072</v>
      </c>
      <c r="P19" s="89">
        <f t="shared" si="7"/>
        <v>388.00585448762058</v>
      </c>
      <c r="Q19" s="90">
        <f t="shared" si="8"/>
        <v>2373.9330999999997</v>
      </c>
      <c r="R19" s="91">
        <v>3963.6</v>
      </c>
      <c r="S19" s="90">
        <f t="shared" si="9"/>
        <v>1031.4494999999997</v>
      </c>
      <c r="T19" s="91">
        <v>1474.2</v>
      </c>
      <c r="U19" s="115">
        <f t="shared" ref="U19:U24" si="16">(W19^2+Y19^2)^0.5/0.4/1.73</f>
        <v>29.266030775284008</v>
      </c>
      <c r="V19" s="90">
        <f t="shared" si="11"/>
        <v>11339.529500000002</v>
      </c>
      <c r="W19" s="91">
        <v>20.04</v>
      </c>
      <c r="X19" s="90">
        <f t="shared" si="12"/>
        <v>2679.5624950000001</v>
      </c>
      <c r="Y19" s="91">
        <v>2.9232999999999998</v>
      </c>
    </row>
    <row r="20" spans="1:25" x14ac:dyDescent="0.2">
      <c r="A20" s="87">
        <v>0.54166666666666696</v>
      </c>
      <c r="B20" s="88">
        <f t="shared" si="0"/>
        <v>22.417965540441152</v>
      </c>
      <c r="C20" s="88">
        <f>'ВЛ 35 кВ'!B22</f>
        <v>13.794077808203411</v>
      </c>
      <c r="D20" s="89">
        <f t="shared" si="1"/>
        <v>327.10922529255623</v>
      </c>
      <c r="E20" s="90">
        <f t="shared" si="2"/>
        <v>1949.4129000000003</v>
      </c>
      <c r="F20" s="91">
        <v>3283.2000000000003</v>
      </c>
      <c r="G20" s="90">
        <f t="shared" si="2"/>
        <v>985.03259999999989</v>
      </c>
      <c r="H20" s="91">
        <v>1389.6000000000001</v>
      </c>
      <c r="I20" s="115">
        <f t="shared" si="15"/>
        <v>43.225437750590352</v>
      </c>
      <c r="J20" s="90">
        <f t="shared" si="4"/>
        <v>11880.314</v>
      </c>
      <c r="K20" s="91">
        <v>29.88</v>
      </c>
      <c r="L20" s="90">
        <f t="shared" si="5"/>
        <v>1959.4637862499997</v>
      </c>
      <c r="M20" s="91">
        <v>1.3833</v>
      </c>
      <c r="N20" s="88">
        <f t="shared" si="6"/>
        <v>31.575437920037178</v>
      </c>
      <c r="O20" s="88">
        <f>'ВЛ 35 кВ'!G22+'ВЛ 35 кВ'!L22</f>
        <v>30.756960368075358</v>
      </c>
      <c r="P20" s="89">
        <f t="shared" si="7"/>
        <v>393.29989634943644</v>
      </c>
      <c r="Q20" s="90">
        <f t="shared" si="8"/>
        <v>2374.1548999999995</v>
      </c>
      <c r="R20" s="91">
        <v>3992.4</v>
      </c>
      <c r="S20" s="90">
        <f t="shared" si="9"/>
        <v>1031.5361999999998</v>
      </c>
      <c r="T20" s="91">
        <v>1560.6000000000001</v>
      </c>
      <c r="U20" s="115">
        <f t="shared" si="16"/>
        <v>30.524941165643433</v>
      </c>
      <c r="V20" s="90">
        <f t="shared" si="11"/>
        <v>11339.791000000003</v>
      </c>
      <c r="W20" s="91">
        <v>20.92</v>
      </c>
      <c r="X20" s="90">
        <f t="shared" si="12"/>
        <v>2679.5990362500002</v>
      </c>
      <c r="Y20" s="91">
        <v>2.9232999999999998</v>
      </c>
    </row>
    <row r="21" spans="1:25" x14ac:dyDescent="0.2">
      <c r="A21" s="87">
        <v>0.58333333333333304</v>
      </c>
      <c r="B21" s="88">
        <f t="shared" si="0"/>
        <v>22.492158697534705</v>
      </c>
      <c r="C21" s="88">
        <f>'ВЛ 35 кВ'!B23</f>
        <v>13.552920222724465</v>
      </c>
      <c r="D21" s="89">
        <f t="shared" si="1"/>
        <v>329.89900664513078</v>
      </c>
      <c r="E21" s="90">
        <f t="shared" si="2"/>
        <v>1949.5973000000004</v>
      </c>
      <c r="F21" s="91">
        <v>3319.2000000000003</v>
      </c>
      <c r="G21" s="90">
        <f t="shared" si="2"/>
        <v>985.10939999999994</v>
      </c>
      <c r="H21" s="91">
        <v>1382.4</v>
      </c>
      <c r="I21" s="115">
        <f t="shared" si="15"/>
        <v>41.551002966554798</v>
      </c>
      <c r="J21" s="90">
        <f t="shared" si="4"/>
        <v>11880.673000000001</v>
      </c>
      <c r="K21" s="91">
        <v>28.72</v>
      </c>
      <c r="L21" s="90">
        <f t="shared" si="5"/>
        <v>1959.4810774999996</v>
      </c>
      <c r="M21" s="91">
        <v>1.3833</v>
      </c>
      <c r="N21" s="88">
        <f t="shared" si="6"/>
        <v>33.26999212112392</v>
      </c>
      <c r="O21" s="88">
        <f>'ВЛ 35 кВ'!G23+'ВЛ 35 кВ'!L23</f>
        <v>32.281080766140235</v>
      </c>
      <c r="P21" s="89">
        <f t="shared" si="7"/>
        <v>415.16008971412577</v>
      </c>
      <c r="Q21" s="90">
        <f t="shared" si="8"/>
        <v>2374.3887999999997</v>
      </c>
      <c r="R21" s="91">
        <v>4210.2</v>
      </c>
      <c r="S21" s="90">
        <f t="shared" si="9"/>
        <v>1031.6282999999999</v>
      </c>
      <c r="T21" s="91">
        <v>1657.8</v>
      </c>
      <c r="U21" s="115">
        <f t="shared" si="16"/>
        <v>30.353208895839714</v>
      </c>
      <c r="V21" s="90">
        <f t="shared" si="11"/>
        <v>11340.051000000003</v>
      </c>
      <c r="W21" s="91">
        <v>20.8</v>
      </c>
      <c r="X21" s="90">
        <f t="shared" si="12"/>
        <v>2679.6355775000002</v>
      </c>
      <c r="Y21" s="91">
        <v>2.9232999999999998</v>
      </c>
    </row>
    <row r="22" spans="1:25" x14ac:dyDescent="0.2">
      <c r="A22" s="87">
        <v>0.625</v>
      </c>
      <c r="B22" s="88">
        <f t="shared" si="0"/>
        <v>22.452571534761823</v>
      </c>
      <c r="C22" s="88">
        <f>'ВЛ 35 кВ'!B24</f>
        <v>13.472197280658413</v>
      </c>
      <c r="D22" s="89">
        <f t="shared" si="1"/>
        <v>329.65687753538396</v>
      </c>
      <c r="E22" s="90">
        <f t="shared" si="2"/>
        <v>1949.7822000000003</v>
      </c>
      <c r="F22" s="91">
        <v>3328.2000000000003</v>
      </c>
      <c r="G22" s="90">
        <f t="shared" si="2"/>
        <v>985.18459999999993</v>
      </c>
      <c r="H22" s="91">
        <v>1353.6000000000001</v>
      </c>
      <c r="I22" s="115">
        <f t="shared" si="15"/>
        <v>41.320058318450798</v>
      </c>
      <c r="J22" s="90">
        <f t="shared" si="4"/>
        <v>11881.03</v>
      </c>
      <c r="K22" s="91">
        <v>28.560000000000002</v>
      </c>
      <c r="L22" s="90">
        <f t="shared" si="5"/>
        <v>1959.4983687499996</v>
      </c>
      <c r="M22" s="91">
        <v>1.3833</v>
      </c>
      <c r="N22" s="88">
        <f t="shared" si="6"/>
        <v>33.663163535801949</v>
      </c>
      <c r="O22" s="88">
        <f>'ВЛ 35 кВ'!G24+'ВЛ 35 кВ'!L24</f>
        <v>33.345197320556956</v>
      </c>
      <c r="P22" s="89">
        <f t="shared" si="7"/>
        <v>416.00300112640292</v>
      </c>
      <c r="Q22" s="90">
        <f t="shared" si="8"/>
        <v>2374.6235999999999</v>
      </c>
      <c r="R22" s="91">
        <v>4226.3999999999996</v>
      </c>
      <c r="S22" s="90">
        <f t="shared" si="9"/>
        <v>1031.7194999999999</v>
      </c>
      <c r="T22" s="91">
        <v>1641.6000000000001</v>
      </c>
      <c r="U22" s="115">
        <f t="shared" si="16"/>
        <v>30.467694963468258</v>
      </c>
      <c r="V22" s="90">
        <f t="shared" si="11"/>
        <v>11340.312000000004</v>
      </c>
      <c r="W22" s="91">
        <v>20.88</v>
      </c>
      <c r="X22" s="90">
        <f t="shared" si="12"/>
        <v>2679.6721187500002</v>
      </c>
      <c r="Y22" s="91">
        <v>2.9232999999999998</v>
      </c>
    </row>
    <row r="23" spans="1:25" x14ac:dyDescent="0.2">
      <c r="A23" s="87">
        <v>0.66666666666666696</v>
      </c>
      <c r="B23" s="88">
        <f t="shared" si="0"/>
        <v>22.815829479756424</v>
      </c>
      <c r="C23" s="88">
        <f>'ВЛ 35 кВ'!B25</f>
        <v>14.430787436876559</v>
      </c>
      <c r="D23" s="89">
        <f t="shared" si="1"/>
        <v>330.58188274430444</v>
      </c>
      <c r="E23" s="90">
        <f t="shared" si="2"/>
        <v>1949.9692000000002</v>
      </c>
      <c r="F23" s="91">
        <v>3366</v>
      </c>
      <c r="G23" s="90">
        <f t="shared" si="2"/>
        <v>985.25599999999997</v>
      </c>
      <c r="H23" s="91">
        <v>1285.2</v>
      </c>
      <c r="I23" s="115">
        <f t="shared" si="15"/>
        <v>40.915912501629364</v>
      </c>
      <c r="J23" s="90">
        <f t="shared" si="4"/>
        <v>11881.3835</v>
      </c>
      <c r="K23" s="91">
        <v>28.28</v>
      </c>
      <c r="L23" s="90">
        <f t="shared" si="5"/>
        <v>1959.5156599999996</v>
      </c>
      <c r="M23" s="91">
        <v>1.3833</v>
      </c>
      <c r="N23" s="88">
        <f t="shared" si="6"/>
        <v>35.05775161159881</v>
      </c>
      <c r="O23" s="88">
        <f>'ВЛ 35 кВ'!G25+'ВЛ 35 кВ'!L25</f>
        <v>37.896250277932651</v>
      </c>
      <c r="P23" s="89">
        <f t="shared" si="7"/>
        <v>414.37016665260143</v>
      </c>
      <c r="Q23" s="90">
        <f t="shared" si="8"/>
        <v>2374.8573000000001</v>
      </c>
      <c r="R23" s="91">
        <v>4206.6000000000004</v>
      </c>
      <c r="S23" s="90">
        <f t="shared" si="9"/>
        <v>1031.8108</v>
      </c>
      <c r="T23" s="91">
        <v>1643.4</v>
      </c>
      <c r="U23" s="115">
        <f t="shared" si="16"/>
        <v>30.696692303803133</v>
      </c>
      <c r="V23" s="90">
        <f t="shared" si="11"/>
        <v>11340.575000000004</v>
      </c>
      <c r="W23" s="91">
        <v>21.04</v>
      </c>
      <c r="X23" s="90">
        <f t="shared" si="12"/>
        <v>2679.7086600000002</v>
      </c>
      <c r="Y23" s="91">
        <v>2.9232999999999998</v>
      </c>
    </row>
    <row r="24" spans="1:25" x14ac:dyDescent="0.2">
      <c r="A24" s="87">
        <v>0.70833333333333304</v>
      </c>
      <c r="B24" s="88">
        <f t="shared" si="0"/>
        <v>22.988269010054047</v>
      </c>
      <c r="C24" s="88">
        <f>'ВЛ 35 кВ'!B26</f>
        <v>15.509391592577712</v>
      </c>
      <c r="D24" s="89">
        <f t="shared" si="1"/>
        <v>327.30932562453199</v>
      </c>
      <c r="E24" s="90">
        <f t="shared" si="2"/>
        <v>1950.1548000000003</v>
      </c>
      <c r="F24" s="91">
        <v>3340.8</v>
      </c>
      <c r="G24" s="90">
        <f t="shared" si="2"/>
        <v>985.32549999999992</v>
      </c>
      <c r="H24" s="91">
        <v>1251</v>
      </c>
      <c r="I24" s="115">
        <f t="shared" si="15"/>
        <v>41.262322627588972</v>
      </c>
      <c r="J24" s="90">
        <f t="shared" si="4"/>
        <v>11881.74</v>
      </c>
      <c r="K24" s="91">
        <v>28.52</v>
      </c>
      <c r="L24" s="90">
        <f t="shared" si="5"/>
        <v>1959.5329512499995</v>
      </c>
      <c r="M24" s="91">
        <v>1.3833</v>
      </c>
      <c r="N24" s="88">
        <f t="shared" si="6"/>
        <v>35.416896271837324</v>
      </c>
      <c r="O24" s="88">
        <f>'ВЛ 35 кВ'!G26+'ВЛ 35 кВ'!L26</f>
        <v>36.571117056431873</v>
      </c>
      <c r="P24" s="89">
        <f t="shared" si="7"/>
        <v>428.81367962620584</v>
      </c>
      <c r="Q24" s="90">
        <f t="shared" si="8"/>
        <v>2375.0990999999999</v>
      </c>
      <c r="R24" s="91">
        <v>4352.3999999999996</v>
      </c>
      <c r="S24" s="90">
        <f t="shared" si="9"/>
        <v>1031.9053999999999</v>
      </c>
      <c r="T24" s="91">
        <v>1702.8</v>
      </c>
      <c r="U24" s="115">
        <f t="shared" si="16"/>
        <v>28.065417381523556</v>
      </c>
      <c r="V24" s="90">
        <f t="shared" si="11"/>
        <v>11340.815000000004</v>
      </c>
      <c r="W24" s="91">
        <v>19.2</v>
      </c>
      <c r="X24" s="90">
        <f t="shared" si="12"/>
        <v>2679.7452012500003</v>
      </c>
      <c r="Y24" s="91">
        <v>2.9232999999999998</v>
      </c>
    </row>
    <row r="25" spans="1:25" x14ac:dyDescent="0.2">
      <c r="A25" s="87">
        <v>0.75</v>
      </c>
      <c r="B25" s="88">
        <f t="shared" si="0"/>
        <v>21.92198981904297</v>
      </c>
      <c r="C25" s="88">
        <f>'ВЛ 35 кВ'!B27</f>
        <v>16.990057293729112</v>
      </c>
      <c r="D25" s="89">
        <f t="shared" si="1"/>
        <v>299.03201280557141</v>
      </c>
      <c r="E25" s="90">
        <f t="shared" si="2"/>
        <v>1950.3241000000003</v>
      </c>
      <c r="F25" s="91">
        <v>3047.4</v>
      </c>
      <c r="G25" s="90">
        <f t="shared" si="2"/>
        <v>985.38969999999995</v>
      </c>
      <c r="H25" s="91">
        <v>1155.6000000000001</v>
      </c>
      <c r="I25" s="116">
        <f>(K25^2+M25^2)^0.5/0.4/1.73</f>
        <v>44.380302435866831</v>
      </c>
      <c r="J25" s="90">
        <f t="shared" si="4"/>
        <v>11882.1235</v>
      </c>
      <c r="K25" s="91">
        <v>30.68</v>
      </c>
      <c r="L25" s="90">
        <f t="shared" si="5"/>
        <v>1959.5502424999995</v>
      </c>
      <c r="M25" s="91">
        <v>1.3833</v>
      </c>
      <c r="N25" s="88">
        <f t="shared" si="6"/>
        <v>32.802006996150368</v>
      </c>
      <c r="O25" s="88">
        <f>'ВЛ 35 кВ'!G27+'ВЛ 35 кВ'!L27</f>
        <v>33.014223691918453</v>
      </c>
      <c r="P25" s="89">
        <f t="shared" si="7"/>
        <v>402.25355811275404</v>
      </c>
      <c r="Q25" s="90">
        <f t="shared" si="8"/>
        <v>2375.3258999999998</v>
      </c>
      <c r="R25" s="91">
        <v>4082.4</v>
      </c>
      <c r="S25" s="90">
        <f t="shared" si="9"/>
        <v>1031.9941999999999</v>
      </c>
      <c r="T25" s="91">
        <v>1598.4</v>
      </c>
      <c r="U25" s="116">
        <f>(W25^2+Y25^2)^0.5/0.4/1.73</f>
        <v>28.408334785222877</v>
      </c>
      <c r="V25" s="90">
        <f t="shared" si="11"/>
        <v>11341.058000000005</v>
      </c>
      <c r="W25" s="91">
        <v>19.440000000000001</v>
      </c>
      <c r="X25" s="90">
        <f t="shared" si="12"/>
        <v>2679.7817425000003</v>
      </c>
      <c r="Y25" s="91">
        <v>2.9232999999999998</v>
      </c>
    </row>
    <row r="26" spans="1:25" x14ac:dyDescent="0.2">
      <c r="A26" s="87">
        <v>0.79166666666666696</v>
      </c>
      <c r="B26" s="88">
        <f t="shared" si="0"/>
        <v>21.15629988528509</v>
      </c>
      <c r="C26" s="88">
        <f>'ВЛ 35 кВ'!B28</f>
        <v>17.623345258648158</v>
      </c>
      <c r="D26" s="89">
        <f t="shared" si="1"/>
        <v>281.28556184261583</v>
      </c>
      <c r="E26" s="90">
        <f t="shared" si="2"/>
        <v>1950.4835000000003</v>
      </c>
      <c r="F26" s="91">
        <v>2869.2000000000003</v>
      </c>
      <c r="G26" s="90">
        <f t="shared" si="2"/>
        <v>985.44969999999989</v>
      </c>
      <c r="H26" s="91">
        <v>1080</v>
      </c>
      <c r="I26" s="115">
        <f>(K26^2+M26^2)^0.5/0.4/1.73</f>
        <v>42.012901147499079</v>
      </c>
      <c r="J26" s="90">
        <f t="shared" si="4"/>
        <v>11882.486499999999</v>
      </c>
      <c r="K26" s="91">
        <v>29.04</v>
      </c>
      <c r="L26" s="90">
        <f t="shared" si="5"/>
        <v>1959.5675337499995</v>
      </c>
      <c r="M26" s="91">
        <v>1.3833</v>
      </c>
      <c r="N26" s="88">
        <f t="shared" si="6"/>
        <v>32.540570210903887</v>
      </c>
      <c r="O26" s="88">
        <f>'ВЛ 35 кВ'!G28+'ВЛ 35 кВ'!L28</f>
        <v>35.149018145066535</v>
      </c>
      <c r="P26" s="89">
        <f t="shared" si="7"/>
        <v>384.77418949427806</v>
      </c>
      <c r="Q26" s="90">
        <f t="shared" si="8"/>
        <v>2375.5428999999999</v>
      </c>
      <c r="R26" s="91">
        <v>3906</v>
      </c>
      <c r="S26" s="90">
        <f t="shared" si="9"/>
        <v>1032.079</v>
      </c>
      <c r="T26" s="91">
        <v>1526.4</v>
      </c>
      <c r="U26" s="115">
        <f>(W26^2+Y26^2)^0.5/0.4/1.73</f>
        <v>28.236864164878195</v>
      </c>
      <c r="V26" s="90">
        <f t="shared" si="11"/>
        <v>11341.299500000005</v>
      </c>
      <c r="W26" s="91">
        <v>19.32</v>
      </c>
      <c r="X26" s="90">
        <f t="shared" si="12"/>
        <v>2679.8182837500003</v>
      </c>
      <c r="Y26" s="91">
        <v>2.9232999999999998</v>
      </c>
    </row>
    <row r="27" spans="1:25" x14ac:dyDescent="0.2">
      <c r="A27" s="87">
        <v>0.83333333333333304</v>
      </c>
      <c r="B27" s="88">
        <f t="shared" si="0"/>
        <v>20.865826144957722</v>
      </c>
      <c r="C27" s="88">
        <f>'ВЛ 35 кВ'!B29</f>
        <v>17.598296492179095</v>
      </c>
      <c r="D27" s="89">
        <f t="shared" si="1"/>
        <v>276.13236320847972</v>
      </c>
      <c r="E27" s="90">
        <f t="shared" si="2"/>
        <v>1950.6396000000002</v>
      </c>
      <c r="F27" s="91">
        <v>2809.8</v>
      </c>
      <c r="G27" s="90">
        <f t="shared" si="2"/>
        <v>985.50959999999986</v>
      </c>
      <c r="H27" s="91">
        <v>1078.2</v>
      </c>
      <c r="I27" s="115">
        <f t="shared" ref="I27:I28" si="17">(K27^2+M27^2)^0.5/0.4/1.73</f>
        <v>42.590290035720265</v>
      </c>
      <c r="J27" s="90">
        <f t="shared" si="4"/>
        <v>11882.854499999999</v>
      </c>
      <c r="K27" s="91">
        <v>29.44</v>
      </c>
      <c r="L27" s="90">
        <f t="shared" si="5"/>
        <v>1959.5848249999995</v>
      </c>
      <c r="M27" s="91">
        <v>1.3833</v>
      </c>
      <c r="N27" s="88">
        <f t="shared" si="6"/>
        <v>31.514954763643509</v>
      </c>
      <c r="O27" s="88">
        <f>'ВЛ 35 кВ'!G29+'ВЛ 35 кВ'!L29</f>
        <v>34.529935597502437</v>
      </c>
      <c r="P27" s="89">
        <f t="shared" si="7"/>
        <v>369.7376528432797</v>
      </c>
      <c r="Q27" s="90">
        <f t="shared" si="8"/>
        <v>2375.7511</v>
      </c>
      <c r="R27" s="91">
        <v>3747.6</v>
      </c>
      <c r="S27" s="90">
        <f t="shared" si="9"/>
        <v>1032.1613</v>
      </c>
      <c r="T27" s="91">
        <v>1481.4</v>
      </c>
      <c r="U27" s="115">
        <f t="shared" ref="U27:U28" si="18">(W27^2+Y27^2)^0.5/0.4/1.73</f>
        <v>28.636998618690804</v>
      </c>
      <c r="V27" s="90">
        <f t="shared" si="11"/>
        <v>11341.544500000005</v>
      </c>
      <c r="W27" s="91">
        <v>19.600000000000001</v>
      </c>
      <c r="X27" s="90">
        <f t="shared" si="12"/>
        <v>2679.8548250000003</v>
      </c>
      <c r="Y27" s="91">
        <v>2.9232999999999998</v>
      </c>
    </row>
    <row r="28" spans="1:25" x14ac:dyDescent="0.2">
      <c r="A28" s="87">
        <v>0.875</v>
      </c>
      <c r="B28" s="88">
        <f t="shared" si="0"/>
        <v>20.278482605919464</v>
      </c>
      <c r="C28" s="88">
        <f>'ВЛ 35 кВ'!B30</f>
        <v>17.223273325384369</v>
      </c>
      <c r="D28" s="89">
        <f t="shared" si="1"/>
        <v>267.64329364743247</v>
      </c>
      <c r="E28" s="90">
        <f t="shared" si="2"/>
        <v>1950.7910000000002</v>
      </c>
      <c r="F28" s="91">
        <v>2725.2000000000003</v>
      </c>
      <c r="G28" s="90">
        <f t="shared" si="2"/>
        <v>985.56739999999991</v>
      </c>
      <c r="H28" s="91">
        <v>1040.4000000000001</v>
      </c>
      <c r="I28" s="115">
        <f t="shared" si="17"/>
        <v>42.763510104673173</v>
      </c>
      <c r="J28" s="90">
        <f t="shared" si="4"/>
        <v>11883.224</v>
      </c>
      <c r="K28" s="91">
        <v>29.560000000000002</v>
      </c>
      <c r="L28" s="90">
        <f t="shared" si="5"/>
        <v>1959.6021162499994</v>
      </c>
      <c r="M28" s="91">
        <v>1.3833</v>
      </c>
      <c r="N28" s="88">
        <f t="shared" si="6"/>
        <v>29.699836137096199</v>
      </c>
      <c r="O28" s="88">
        <f>'ВЛ 35 кВ'!G30+'ВЛ 35 кВ'!L30</f>
        <v>33.251075405205746</v>
      </c>
      <c r="P28" s="89">
        <f t="shared" si="7"/>
        <v>344.21679810648374</v>
      </c>
      <c r="Q28" s="90">
        <f t="shared" si="8"/>
        <v>2375.9456</v>
      </c>
      <c r="R28" s="91">
        <v>3501</v>
      </c>
      <c r="S28" s="90">
        <f t="shared" si="9"/>
        <v>1032.2362000000001</v>
      </c>
      <c r="T28" s="91">
        <v>1348.2</v>
      </c>
      <c r="U28" s="115">
        <f t="shared" si="18"/>
        <v>28.065417381523556</v>
      </c>
      <c r="V28" s="90">
        <f t="shared" si="11"/>
        <v>11341.784500000005</v>
      </c>
      <c r="W28" s="91">
        <v>19.2</v>
      </c>
      <c r="X28" s="90">
        <f t="shared" si="12"/>
        <v>2679.8913662500004</v>
      </c>
      <c r="Y28" s="91">
        <v>2.9232999999999998</v>
      </c>
    </row>
    <row r="29" spans="1:25" s="92" customFormat="1" x14ac:dyDescent="0.2">
      <c r="A29" s="87">
        <v>0.91666666666666696</v>
      </c>
      <c r="B29" s="88">
        <f t="shared" si="0"/>
        <v>19.223457292092352</v>
      </c>
      <c r="C29" s="88">
        <f>'ВЛ 35 кВ'!B31</f>
        <v>16.418039787749244</v>
      </c>
      <c r="D29" s="89">
        <f t="shared" si="1"/>
        <v>253.17795183333715</v>
      </c>
      <c r="E29" s="90">
        <f t="shared" si="2"/>
        <v>1950.9339000000002</v>
      </c>
      <c r="F29" s="91">
        <v>2572.2000000000003</v>
      </c>
      <c r="G29" s="90">
        <f t="shared" si="2"/>
        <v>985.62289999999996</v>
      </c>
      <c r="H29" s="91">
        <v>999</v>
      </c>
      <c r="I29" s="116">
        <f>(K29^2+M29^2)^0.5/0.4/1.73</f>
        <v>42.994472583651174</v>
      </c>
      <c r="J29" s="90">
        <f t="shared" si="4"/>
        <v>11883.595499999999</v>
      </c>
      <c r="K29" s="91">
        <v>29.72</v>
      </c>
      <c r="L29" s="90">
        <f t="shared" si="5"/>
        <v>1959.6194074999994</v>
      </c>
      <c r="M29" s="91">
        <v>1.3833</v>
      </c>
      <c r="N29" s="88">
        <f t="shared" si="6"/>
        <v>27.414770792103813</v>
      </c>
      <c r="O29" s="88">
        <f>'ВЛ 35 кВ'!G31+'ВЛ 35 кВ'!L31</f>
        <v>30.859048193259419</v>
      </c>
      <c r="P29" s="89">
        <f t="shared" si="7"/>
        <v>316.74354505471592</v>
      </c>
      <c r="Q29" s="90">
        <f t="shared" si="8"/>
        <v>2376.1239999999998</v>
      </c>
      <c r="R29" s="91">
        <v>3211.2000000000003</v>
      </c>
      <c r="S29" s="90">
        <f t="shared" si="9"/>
        <v>1032.3066000000001</v>
      </c>
      <c r="T29" s="91">
        <v>1267.2</v>
      </c>
      <c r="U29" s="116">
        <f>(W29^2+Y29^2)^0.5/0.4/1.73</f>
        <v>28.236864164878195</v>
      </c>
      <c r="V29" s="90">
        <f t="shared" si="11"/>
        <v>11342.026000000005</v>
      </c>
      <c r="W29" s="91">
        <v>19.32</v>
      </c>
      <c r="X29" s="90">
        <f t="shared" si="12"/>
        <v>2679.9279075000004</v>
      </c>
      <c r="Y29" s="91">
        <v>2.9232999999999998</v>
      </c>
    </row>
    <row r="30" spans="1:25" x14ac:dyDescent="0.2">
      <c r="A30" s="87">
        <v>0.95833333333333304</v>
      </c>
      <c r="B30" s="88">
        <f t="shared" si="0"/>
        <v>16.801454263376748</v>
      </c>
      <c r="C30" s="88">
        <f>'ВЛ 35 кВ'!B32</f>
        <v>13.938821857902038</v>
      </c>
      <c r="D30" s="89">
        <f t="shared" si="1"/>
        <v>223.72403501857139</v>
      </c>
      <c r="E30" s="90">
        <f t="shared" si="2"/>
        <v>1951.0596000000003</v>
      </c>
      <c r="F30" s="91">
        <v>2262.6</v>
      </c>
      <c r="G30" s="90">
        <f t="shared" si="2"/>
        <v>985.67340000000002</v>
      </c>
      <c r="H30" s="91">
        <v>909</v>
      </c>
      <c r="I30" s="115">
        <f>(K30^2+M30^2)^0.5/0.4/1.73</f>
        <v>42.417071522182262</v>
      </c>
      <c r="J30" s="90">
        <f t="shared" si="4"/>
        <v>11883.962</v>
      </c>
      <c r="K30" s="91">
        <v>29.32</v>
      </c>
      <c r="L30" s="90">
        <f t="shared" si="5"/>
        <v>1959.6366987499994</v>
      </c>
      <c r="M30" s="91">
        <v>1.3833</v>
      </c>
      <c r="N30" s="88">
        <f t="shared" si="6"/>
        <v>24.99455046583719</v>
      </c>
      <c r="O30" s="88">
        <f>'ВЛ 35 кВ'!G32+'ВЛ 35 кВ'!L32</f>
        <v>27.197434362382008</v>
      </c>
      <c r="P30" s="89">
        <f t="shared" si="7"/>
        <v>294.36024047332563</v>
      </c>
      <c r="Q30" s="90">
        <f t="shared" si="8"/>
        <v>2376.2889999999998</v>
      </c>
      <c r="R30" s="91">
        <v>2970</v>
      </c>
      <c r="S30" s="90">
        <f t="shared" si="9"/>
        <v>1032.374</v>
      </c>
      <c r="T30" s="91">
        <v>1213.2</v>
      </c>
      <c r="U30" s="115">
        <f>(W30^2+Y30^2)^0.5/0.4/1.73</f>
        <v>27.494105984714743</v>
      </c>
      <c r="V30" s="90">
        <f t="shared" si="11"/>
        <v>11342.261000000006</v>
      </c>
      <c r="W30" s="91">
        <v>18.8</v>
      </c>
      <c r="X30" s="90">
        <f t="shared" si="12"/>
        <v>2679.9644487500004</v>
      </c>
      <c r="Y30" s="91">
        <v>2.9232999999999998</v>
      </c>
    </row>
    <row r="31" spans="1:25" ht="13.5" thickBot="1" x14ac:dyDescent="0.25">
      <c r="A31" s="109">
        <v>0.999999999999999</v>
      </c>
      <c r="B31" s="110">
        <f t="shared" si="0"/>
        <v>15.102481013455098</v>
      </c>
      <c r="C31" s="110">
        <f>'ВЛ 35 кВ'!B33</f>
        <v>12.04405469793187</v>
      </c>
      <c r="D31" s="111">
        <f t="shared" si="1"/>
        <v>203.98940720236368</v>
      </c>
      <c r="E31" s="112">
        <f t="shared" si="2"/>
        <v>1951.1737000000003</v>
      </c>
      <c r="F31" s="113">
        <v>2053.8000000000002</v>
      </c>
      <c r="G31" s="112">
        <f t="shared" si="2"/>
        <v>985.72069999999997</v>
      </c>
      <c r="H31" s="113">
        <v>851.4</v>
      </c>
      <c r="I31" s="117">
        <f>(K31^2+M31^2)^0.5/0.4/1.73</f>
        <v>41.897425506975551</v>
      </c>
      <c r="J31" s="112">
        <f t="shared" si="4"/>
        <v>11884.323999999999</v>
      </c>
      <c r="K31" s="113">
        <v>28.96</v>
      </c>
      <c r="L31" s="112">
        <f t="shared" si="5"/>
        <v>1959.6539899999993</v>
      </c>
      <c r="M31" s="113">
        <v>1.3833</v>
      </c>
      <c r="N31" s="110">
        <f t="shared" si="6"/>
        <v>23.304389785386171</v>
      </c>
      <c r="O31" s="110">
        <f>'ВЛ 35 кВ'!G33+'ВЛ 35 кВ'!L33</f>
        <v>24.407293301706432</v>
      </c>
      <c r="P31" s="111">
        <f t="shared" si="7"/>
        <v>280.11608357228863</v>
      </c>
      <c r="Q31" s="112">
        <f t="shared" si="8"/>
        <v>2376.4451999999997</v>
      </c>
      <c r="R31" s="113">
        <v>2811.6</v>
      </c>
      <c r="S31" s="112">
        <f t="shared" si="9"/>
        <v>1032.4401</v>
      </c>
      <c r="T31" s="113">
        <v>1189.8</v>
      </c>
      <c r="U31" s="117">
        <f>(W31^2+Y31^2)^0.5/0.4/1.73</f>
        <v>26.923081606415455</v>
      </c>
      <c r="V31" s="114">
        <f t="shared" si="11"/>
        <v>11342.491000000005</v>
      </c>
      <c r="W31" s="113">
        <v>18.400000000000002</v>
      </c>
      <c r="X31" s="114">
        <f t="shared" si="12"/>
        <v>2680.0009900000005</v>
      </c>
      <c r="Y31" s="113">
        <v>2.9232999999999998</v>
      </c>
    </row>
    <row r="32" spans="1:25" ht="13.5" thickBot="1" x14ac:dyDescent="0.25">
      <c r="A32" s="5" t="s">
        <v>3</v>
      </c>
      <c r="B32" s="82"/>
      <c r="C32" s="83"/>
      <c r="D32" s="83"/>
      <c r="E32" s="84"/>
      <c r="F32" s="86">
        <f>SUM(F8:F31)</f>
        <v>65640.599999999991</v>
      </c>
      <c r="G32" s="84"/>
      <c r="H32" s="86">
        <f>SUM(H8:H31)</f>
        <v>26940.600000000002</v>
      </c>
      <c r="I32" s="82"/>
      <c r="J32" s="84"/>
      <c r="K32" s="86">
        <f>SUM(K8:K31)</f>
        <v>696.72000000000014</v>
      </c>
      <c r="L32" s="84"/>
      <c r="M32" s="86">
        <f>SUM(M8:M31)</f>
        <v>33.199199999999983</v>
      </c>
      <c r="N32" s="82"/>
      <c r="O32" s="83"/>
      <c r="P32" s="83"/>
      <c r="Q32" s="84"/>
      <c r="R32" s="86">
        <f>SUM(R8:R31)</f>
        <v>78933.600000000006</v>
      </c>
      <c r="S32" s="85"/>
      <c r="T32" s="86">
        <f>SUM(T8:T31)</f>
        <v>30691.800000000007</v>
      </c>
      <c r="U32" s="82"/>
      <c r="V32" s="84"/>
      <c r="W32" s="86">
        <f>SUM(W8:W31)</f>
        <v>477.2</v>
      </c>
      <c r="X32" s="84"/>
      <c r="Y32" s="86">
        <f>SUM(Y8:Y31)</f>
        <v>70.15919999999997</v>
      </c>
    </row>
    <row r="33" spans="1:25" ht="13.5" thickBot="1" x14ac:dyDescent="0.25"/>
    <row r="34" spans="1:25" ht="26.25" thickBot="1" x14ac:dyDescent="0.25">
      <c r="A34" s="76" t="s">
        <v>31</v>
      </c>
      <c r="B34" s="77">
        <f>MAX(B7:B31)</f>
        <v>23.551357869299448</v>
      </c>
      <c r="C34" s="77">
        <f>MAX(C7:C31)</f>
        <v>17.623345258648158</v>
      </c>
      <c r="D34" s="77">
        <f>MAX(D7:D31)</f>
        <v>349.80626886829288</v>
      </c>
      <c r="E34" s="80"/>
      <c r="F34" s="80"/>
      <c r="G34" s="80"/>
      <c r="H34" s="80"/>
      <c r="I34" s="77">
        <f>MAX(I7:I31)</f>
        <v>44.380302435866831</v>
      </c>
      <c r="J34" s="80"/>
      <c r="K34" s="80"/>
      <c r="L34" s="80"/>
      <c r="M34" s="80"/>
      <c r="N34" s="77">
        <f>MAX(N7:N31)</f>
        <v>35.416896271837324</v>
      </c>
      <c r="O34" s="77">
        <f>MAX(O7:O31)</f>
        <v>37.896250277932651</v>
      </c>
      <c r="P34" s="77">
        <f>MAX(P7:P31)</f>
        <v>428.81367962620584</v>
      </c>
      <c r="Q34" s="80"/>
      <c r="R34" s="80"/>
      <c r="S34" s="80"/>
      <c r="T34" s="80"/>
      <c r="U34" s="77">
        <f>MAX(U7:U31)</f>
        <v>30.696692303803133</v>
      </c>
      <c r="V34" s="80"/>
      <c r="W34" s="80"/>
      <c r="X34" s="80"/>
      <c r="Y34" s="80"/>
    </row>
    <row r="35" spans="1:25" ht="26.25" thickBot="1" x14ac:dyDescent="0.25">
      <c r="A35" s="78" t="s">
        <v>32</v>
      </c>
      <c r="B35" s="79">
        <f>MIN(B7:B31)</f>
        <v>0</v>
      </c>
      <c r="C35" s="79">
        <f t="shared" ref="C35:D35" si="19">MIN(C7:C31)</f>
        <v>9.8627978950271995</v>
      </c>
      <c r="D35" s="79">
        <f t="shared" si="19"/>
        <v>181.94963537505518</v>
      </c>
      <c r="E35" s="81"/>
      <c r="F35" s="81"/>
      <c r="G35" s="81"/>
      <c r="H35" s="81"/>
      <c r="I35" s="79">
        <f t="shared" ref="I35" si="20">MIN(I7:I31)</f>
        <v>40.915912501629364</v>
      </c>
      <c r="J35" s="81"/>
      <c r="K35" s="81"/>
      <c r="L35" s="81"/>
      <c r="M35" s="81"/>
      <c r="N35" s="79">
        <f t="shared" ref="N35:P35" si="21">MIN(N7:N31)</f>
        <v>0</v>
      </c>
      <c r="O35" s="79">
        <f t="shared" si="21"/>
        <v>20.585694425367869</v>
      </c>
      <c r="P35" s="79">
        <f t="shared" si="21"/>
        <v>201.37493364624197</v>
      </c>
      <c r="Q35" s="81"/>
      <c r="R35" s="81"/>
      <c r="S35" s="81"/>
      <c r="T35" s="81"/>
      <c r="U35" s="79">
        <f t="shared" ref="U35" si="22">MIN(U7:U31)</f>
        <v>26.923081606415455</v>
      </c>
      <c r="V35" s="81"/>
      <c r="W35" s="81"/>
      <c r="X35" s="81"/>
      <c r="Y35" s="81"/>
    </row>
    <row r="37" spans="1:25" x14ac:dyDescent="0.2">
      <c r="A37" s="17" t="s">
        <v>15</v>
      </c>
      <c r="B37" s="17"/>
      <c r="C37" t="s">
        <v>30</v>
      </c>
      <c r="D37" s="17"/>
    </row>
    <row r="38" spans="1:25" x14ac:dyDescent="0.2">
      <c r="A38" s="17" t="s">
        <v>16</v>
      </c>
      <c r="B38" s="17"/>
      <c r="C38" t="s">
        <v>19</v>
      </c>
      <c r="D38" s="17"/>
    </row>
  </sheetData>
  <mergeCells count="22">
    <mergeCell ref="X4:Y4"/>
    <mergeCell ref="I3:M3"/>
    <mergeCell ref="U3:Y3"/>
    <mergeCell ref="A1:W1"/>
    <mergeCell ref="E4:F4"/>
    <mergeCell ref="G4:H4"/>
    <mergeCell ref="A3:A5"/>
    <mergeCell ref="Q4:R4"/>
    <mergeCell ref="B3:B5"/>
    <mergeCell ref="E3:H3"/>
    <mergeCell ref="D3:D5"/>
    <mergeCell ref="C3:C5"/>
    <mergeCell ref="I4:I5"/>
    <mergeCell ref="S4:T4"/>
    <mergeCell ref="L4:M4"/>
    <mergeCell ref="Q3:T3"/>
    <mergeCell ref="P3:P5"/>
    <mergeCell ref="J4:K4"/>
    <mergeCell ref="O3:O5"/>
    <mergeCell ref="N3:N5"/>
    <mergeCell ref="V4:W4"/>
    <mergeCell ref="U4:U5"/>
  </mergeCells>
  <phoneticPr fontId="0" type="noConversion"/>
  <conditionalFormatting sqref="A11:H11 A16:H16 A25:H25 J25:T25 J16:T16 J11:T11 V11:Y11 V16:Y16 V25:Y25">
    <cfRule type="expression" dxfId="11" priority="6">
      <formula>COUNTIF($A$1,"*12*")=1</formula>
    </cfRule>
  </conditionalFormatting>
  <conditionalFormatting sqref="A11:H11 A17:H17 A29:H29 J29:T29 J17:T17 J11:T11 V11:Y11 V17:Y17 V29:Y29">
    <cfRule type="expression" dxfId="10" priority="5">
      <formula>COUNTIF($A$1,"*06*")=1</formula>
    </cfRule>
  </conditionalFormatting>
  <conditionalFormatting sqref="I11 I17 I29">
    <cfRule type="expression" dxfId="9" priority="4" stopIfTrue="1">
      <formula>COUNTIF($A$1,"*06*")=1</formula>
    </cfRule>
  </conditionalFormatting>
  <conditionalFormatting sqref="I11 I16 I25">
    <cfRule type="expression" dxfId="8" priority="3" stopIfTrue="1">
      <formula>COUNTIF($A$1,"*12*")=1</formula>
    </cfRule>
  </conditionalFormatting>
  <conditionalFormatting sqref="U11 U17 U29">
    <cfRule type="expression" dxfId="7" priority="2" stopIfTrue="1">
      <formula>COUNTIF($A$1,"*06*")=1</formula>
    </cfRule>
  </conditionalFormatting>
  <conditionalFormatting sqref="U11 U16 U25">
    <cfRule type="expression" dxfId="6" priority="1" stopIfTrue="1">
      <formula>COUNTIF($A$1,"*12*")=1</formula>
    </cfRule>
  </conditionalFormatting>
  <printOptions horizontalCentered="1"/>
  <pageMargins left="0.39370078740157483" right="0.39370078740157483" top="0.78740157480314965" bottom="0.19685039370078741" header="0.51181102362204722" footer="0.51181102362204722"/>
  <pageSetup paperSize="9" scale="61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zoomScale="80" zoomScaleNormal="80" workbookViewId="0">
      <selection activeCell="P8" sqref="P8"/>
    </sheetView>
  </sheetViews>
  <sheetFormatPr defaultRowHeight="12.75" x14ac:dyDescent="0.2"/>
  <cols>
    <col min="1" max="1" width="7.7109375" style="26" customWidth="1"/>
    <col min="2" max="2" width="6.7109375" customWidth="1"/>
    <col min="3" max="3" width="10.7109375" customWidth="1"/>
    <col min="4" max="4" width="9.7109375" customWidth="1"/>
    <col min="5" max="5" width="10.7109375" customWidth="1"/>
    <col min="6" max="6" width="9.7109375" customWidth="1"/>
    <col min="7" max="7" width="6.7109375" customWidth="1"/>
    <col min="8" max="8" width="10.7109375" customWidth="1"/>
    <col min="9" max="9" width="9.7109375" customWidth="1"/>
    <col min="10" max="10" width="10.7109375" customWidth="1"/>
    <col min="11" max="11" width="9.7109375" customWidth="1"/>
    <col min="12" max="12" width="6.7109375" customWidth="1"/>
    <col min="13" max="13" width="10.7109375" customWidth="1"/>
    <col min="14" max="14" width="9.7109375" customWidth="1"/>
    <col min="15" max="15" width="10.7109375" customWidth="1"/>
    <col min="16" max="16" width="9.7109375" customWidth="1"/>
  </cols>
  <sheetData>
    <row r="1" spans="1:16" ht="62.25" customHeight="1" x14ac:dyDescent="0.2">
      <c r="A1" s="139" t="s">
        <v>59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6" ht="15" customHeight="1" thickBot="1" x14ac:dyDescent="0.25">
      <c r="A2" s="20"/>
      <c r="B2" s="20"/>
      <c r="C2" s="20"/>
      <c r="D2" s="20"/>
      <c r="E2" s="20"/>
      <c r="F2" s="20"/>
    </row>
    <row r="3" spans="1:16" ht="15" customHeight="1" thickBot="1" x14ac:dyDescent="0.25">
      <c r="A3" s="103"/>
      <c r="B3" s="147" t="s">
        <v>48</v>
      </c>
      <c r="C3" s="148"/>
      <c r="D3" s="148"/>
      <c r="E3" s="148"/>
      <c r="F3" s="149"/>
      <c r="G3" s="146" t="s">
        <v>47</v>
      </c>
      <c r="H3" s="146"/>
      <c r="I3" s="146"/>
      <c r="J3" s="146"/>
      <c r="K3" s="146"/>
      <c r="L3" s="146" t="s">
        <v>49</v>
      </c>
      <c r="M3" s="146"/>
      <c r="N3" s="146"/>
      <c r="O3" s="146"/>
      <c r="P3" s="146"/>
    </row>
    <row r="4" spans="1:16" ht="15.95" customHeight="1" thickBot="1" x14ac:dyDescent="0.25">
      <c r="A4" s="145" t="s">
        <v>0</v>
      </c>
      <c r="B4" s="145" t="s">
        <v>24</v>
      </c>
      <c r="C4" s="142" t="s">
        <v>25</v>
      </c>
      <c r="D4" s="143"/>
      <c r="E4" s="143"/>
      <c r="F4" s="144"/>
      <c r="G4" s="145" t="s">
        <v>24</v>
      </c>
      <c r="H4" s="142" t="s">
        <v>25</v>
      </c>
      <c r="I4" s="143"/>
      <c r="J4" s="143"/>
      <c r="K4" s="144"/>
      <c r="L4" s="145" t="s">
        <v>24</v>
      </c>
      <c r="M4" s="142" t="s">
        <v>25</v>
      </c>
      <c r="N4" s="143"/>
      <c r="O4" s="143"/>
      <c r="P4" s="144"/>
    </row>
    <row r="5" spans="1:16" ht="15.95" customHeight="1" thickBot="1" x14ac:dyDescent="0.25">
      <c r="A5" s="145"/>
      <c r="B5" s="145"/>
      <c r="C5" s="130" t="s">
        <v>8</v>
      </c>
      <c r="D5" s="132"/>
      <c r="E5" s="130" t="s">
        <v>9</v>
      </c>
      <c r="F5" s="132"/>
      <c r="G5" s="145"/>
      <c r="H5" s="130" t="s">
        <v>8</v>
      </c>
      <c r="I5" s="132"/>
      <c r="J5" s="130" t="s">
        <v>9</v>
      </c>
      <c r="K5" s="132"/>
      <c r="L5" s="145"/>
      <c r="M5" s="130" t="s">
        <v>8</v>
      </c>
      <c r="N5" s="132"/>
      <c r="O5" s="130" t="s">
        <v>9</v>
      </c>
      <c r="P5" s="132"/>
    </row>
    <row r="6" spans="1:16" ht="15.95" customHeight="1" thickBot="1" x14ac:dyDescent="0.25">
      <c r="A6" s="145"/>
      <c r="B6" s="145"/>
      <c r="C6" s="140" t="s">
        <v>26</v>
      </c>
      <c r="D6" s="141"/>
      <c r="E6" s="140" t="s">
        <v>26</v>
      </c>
      <c r="F6" s="141"/>
      <c r="G6" s="145"/>
      <c r="H6" s="140" t="s">
        <v>26</v>
      </c>
      <c r="I6" s="141"/>
      <c r="J6" s="140" t="s">
        <v>26</v>
      </c>
      <c r="K6" s="141"/>
      <c r="L6" s="145"/>
      <c r="M6" s="140" t="s">
        <v>26</v>
      </c>
      <c r="N6" s="141"/>
      <c r="O6" s="140" t="s">
        <v>26</v>
      </c>
      <c r="P6" s="141"/>
    </row>
    <row r="7" spans="1:16" ht="14.1" customHeight="1" thickBot="1" x14ac:dyDescent="0.25">
      <c r="A7" s="129"/>
      <c r="B7" s="129"/>
      <c r="C7" s="8" t="s">
        <v>4</v>
      </c>
      <c r="D7" s="7">
        <v>21000</v>
      </c>
      <c r="E7" s="8" t="s">
        <v>4</v>
      </c>
      <c r="F7" s="7">
        <v>21000</v>
      </c>
      <c r="G7" s="129"/>
      <c r="H7" s="8" t="s">
        <v>4</v>
      </c>
      <c r="I7" s="7">
        <v>21000</v>
      </c>
      <c r="J7" s="8" t="s">
        <v>4</v>
      </c>
      <c r="K7" s="7">
        <v>21000</v>
      </c>
      <c r="L7" s="129"/>
      <c r="M7" s="8" t="s">
        <v>4</v>
      </c>
      <c r="N7" s="7">
        <v>21000</v>
      </c>
      <c r="O7" s="8" t="s">
        <v>4</v>
      </c>
      <c r="P7" s="7">
        <v>21000</v>
      </c>
    </row>
    <row r="8" spans="1:16" ht="26.1" customHeight="1" thickBot="1" x14ac:dyDescent="0.25">
      <c r="A8" s="7" t="s">
        <v>11</v>
      </c>
      <c r="B8" s="7" t="s">
        <v>1</v>
      </c>
      <c r="C8" s="21" t="s">
        <v>6</v>
      </c>
      <c r="D8" s="22" t="s">
        <v>5</v>
      </c>
      <c r="E8" s="21" t="s">
        <v>6</v>
      </c>
      <c r="F8" s="16" t="s">
        <v>68</v>
      </c>
      <c r="G8" s="7" t="s">
        <v>1</v>
      </c>
      <c r="H8" s="21" t="s">
        <v>6</v>
      </c>
      <c r="I8" s="22" t="s">
        <v>5</v>
      </c>
      <c r="J8" s="21" t="s">
        <v>6</v>
      </c>
      <c r="K8" s="16" t="s">
        <v>68</v>
      </c>
      <c r="L8" s="7" t="s">
        <v>1</v>
      </c>
      <c r="M8" s="21" t="s">
        <v>6</v>
      </c>
      <c r="N8" s="22" t="s">
        <v>5</v>
      </c>
      <c r="O8" s="21" t="s">
        <v>6</v>
      </c>
      <c r="P8" s="16" t="s">
        <v>68</v>
      </c>
    </row>
    <row r="9" spans="1:16" ht="14.1" customHeight="1" x14ac:dyDescent="0.2">
      <c r="A9" s="23">
        <v>0</v>
      </c>
      <c r="B9" s="57"/>
      <c r="C9" s="45">
        <v>470.05259999999998</v>
      </c>
      <c r="D9" s="37" t="s">
        <v>10</v>
      </c>
      <c r="E9" s="45">
        <v>143.8151</v>
      </c>
      <c r="F9" s="37" t="s">
        <v>10</v>
      </c>
      <c r="G9" s="60"/>
      <c r="H9" s="45">
        <v>364.30900000000003</v>
      </c>
      <c r="I9" s="37" t="s">
        <v>10</v>
      </c>
      <c r="J9" s="45">
        <v>132.017</v>
      </c>
      <c r="K9" s="37" t="s">
        <v>10</v>
      </c>
      <c r="L9" s="60"/>
      <c r="M9" s="45">
        <v>490.81299999999999</v>
      </c>
      <c r="N9" s="37" t="s">
        <v>10</v>
      </c>
      <c r="O9" s="45">
        <v>267.97300000000001</v>
      </c>
      <c r="P9" s="37" t="s">
        <v>10</v>
      </c>
    </row>
    <row r="10" spans="1:16" ht="14.1" customHeight="1" x14ac:dyDescent="0.2">
      <c r="A10" s="1">
        <v>4.1666666666666664E-2</v>
      </c>
      <c r="B10" s="57">
        <f>(D10^2+F10^2)^0.5/37.5/1.73</f>
        <v>10.851030373612765</v>
      </c>
      <c r="C10" s="46">
        <f>C9+D10/D$7</f>
        <v>470.08499999999998</v>
      </c>
      <c r="D10" s="43">
        <v>680.4</v>
      </c>
      <c r="E10" s="46">
        <f>E9+F10/F$7</f>
        <v>143.8237</v>
      </c>
      <c r="F10" s="43">
        <v>180.6</v>
      </c>
      <c r="G10" s="57">
        <f>(I10^2+K10^2)^0.5/37.5/1.73</f>
        <v>9.3151785295535436</v>
      </c>
      <c r="H10" s="46">
        <f>H9+I10/I$7</f>
        <v>364.33670000000001</v>
      </c>
      <c r="I10" s="43">
        <v>581.70000000000005</v>
      </c>
      <c r="J10" s="46">
        <f>J9+K10/K$7</f>
        <v>132.0248</v>
      </c>
      <c r="K10" s="43">
        <v>163.80000000000001</v>
      </c>
      <c r="L10" s="57">
        <f>(N10^2+P10^2)^0.5/37.5/1.73</f>
        <v>13.556051026361478</v>
      </c>
      <c r="M10" s="46">
        <f>M9+N10/N$7</f>
        <v>490.85210000000001</v>
      </c>
      <c r="N10" s="43">
        <v>821.1</v>
      </c>
      <c r="O10" s="46">
        <f>O9+P10/P$7</f>
        <v>267.988</v>
      </c>
      <c r="P10" s="43">
        <v>315</v>
      </c>
    </row>
    <row r="11" spans="1:16" ht="14.1" customHeight="1" x14ac:dyDescent="0.2">
      <c r="A11" s="1">
        <v>8.3333333333333301E-2</v>
      </c>
      <c r="B11" s="57">
        <f t="shared" ref="B11:B33" si="0">(D11^2+F11^2)^0.5/37.5/1.73</f>
        <v>10.263109552593187</v>
      </c>
      <c r="C11" s="46">
        <f t="shared" ref="C11:E33" si="1">C10+D11/D$7</f>
        <v>470.11559999999997</v>
      </c>
      <c r="D11" s="38">
        <v>642.6</v>
      </c>
      <c r="E11" s="46">
        <f t="shared" si="1"/>
        <v>143.83199999999999</v>
      </c>
      <c r="F11" s="38">
        <v>174.3</v>
      </c>
      <c r="G11" s="57">
        <f t="shared" ref="G11:G33" si="2">(I11^2+K11^2)^0.5/37.5/1.73</f>
        <v>8.9461174151942533</v>
      </c>
      <c r="H11" s="46">
        <f t="shared" ref="H11:H33" si="3">H10+I11/I$7</f>
        <v>364.36329999999998</v>
      </c>
      <c r="I11" s="38">
        <v>558.6</v>
      </c>
      <c r="J11" s="46">
        <f t="shared" ref="J11:J33" si="4">J10+K11/K$7</f>
        <v>132.03229999999999</v>
      </c>
      <c r="K11" s="38">
        <v>157.5</v>
      </c>
      <c r="L11" s="57">
        <f t="shared" ref="L11:L33" si="5">(N11^2+P11^2)^0.5/37.5/1.73</f>
        <v>12.419600610906327</v>
      </c>
      <c r="M11" s="46">
        <f t="shared" ref="M11:M33" si="6">M10+N11/N$7</f>
        <v>490.8879</v>
      </c>
      <c r="N11" s="38">
        <v>751.80000000000007</v>
      </c>
      <c r="O11" s="46">
        <f t="shared" ref="O11:O33" si="7">O10+P11/P$7</f>
        <v>268.0018</v>
      </c>
      <c r="P11" s="38">
        <v>289.8</v>
      </c>
    </row>
    <row r="12" spans="1:16" ht="14.1" customHeight="1" x14ac:dyDescent="0.2">
      <c r="A12" s="1">
        <v>0.125</v>
      </c>
      <c r="B12" s="57">
        <f t="shared" si="0"/>
        <v>10.067208147033906</v>
      </c>
      <c r="C12" s="46">
        <f t="shared" si="1"/>
        <v>470.14559999999994</v>
      </c>
      <c r="D12" s="38">
        <v>630</v>
      </c>
      <c r="E12" s="46">
        <f t="shared" si="1"/>
        <v>143.84019999999998</v>
      </c>
      <c r="F12" s="38">
        <v>172.20000000000002</v>
      </c>
      <c r="G12" s="57">
        <f t="shared" si="2"/>
        <v>8.9328138466901787</v>
      </c>
      <c r="H12" s="46">
        <f t="shared" si="3"/>
        <v>364.38979999999998</v>
      </c>
      <c r="I12" s="38">
        <v>556.5</v>
      </c>
      <c r="J12" s="46">
        <f t="shared" si="4"/>
        <v>132.04</v>
      </c>
      <c r="K12" s="38">
        <v>161.70000000000002</v>
      </c>
      <c r="L12" s="57">
        <f t="shared" si="5"/>
        <v>11.992178947505103</v>
      </c>
      <c r="M12" s="46">
        <f t="shared" si="6"/>
        <v>490.92239999999998</v>
      </c>
      <c r="N12" s="38">
        <v>724.5</v>
      </c>
      <c r="O12" s="46">
        <f t="shared" si="7"/>
        <v>268.01530000000002</v>
      </c>
      <c r="P12" s="38">
        <v>283.5</v>
      </c>
    </row>
    <row r="13" spans="1:16" s="92" customFormat="1" ht="14.1" customHeight="1" x14ac:dyDescent="0.2">
      <c r="A13" s="87">
        <v>0.16666666666666699</v>
      </c>
      <c r="B13" s="93">
        <f t="shared" si="0"/>
        <v>9.8627978950271995</v>
      </c>
      <c r="C13" s="90">
        <f t="shared" si="1"/>
        <v>470.17499999999995</v>
      </c>
      <c r="D13" s="91">
        <v>617.4</v>
      </c>
      <c r="E13" s="90">
        <f t="shared" si="1"/>
        <v>143.84819999999999</v>
      </c>
      <c r="F13" s="91">
        <v>168</v>
      </c>
      <c r="G13" s="93">
        <f t="shared" si="2"/>
        <v>8.870663589888629</v>
      </c>
      <c r="H13" s="90">
        <f t="shared" si="3"/>
        <v>364.41609999999997</v>
      </c>
      <c r="I13" s="91">
        <v>552.30000000000007</v>
      </c>
      <c r="J13" s="90">
        <f t="shared" si="4"/>
        <v>132.04769999999999</v>
      </c>
      <c r="K13" s="91">
        <v>161.70000000000002</v>
      </c>
      <c r="L13" s="93">
        <f t="shared" si="5"/>
        <v>11.885103777583771</v>
      </c>
      <c r="M13" s="90">
        <f t="shared" si="6"/>
        <v>490.95669999999996</v>
      </c>
      <c r="N13" s="91">
        <v>720.30000000000007</v>
      </c>
      <c r="O13" s="90">
        <f t="shared" si="7"/>
        <v>268.02840000000003</v>
      </c>
      <c r="P13" s="91">
        <v>275.10000000000002</v>
      </c>
    </row>
    <row r="14" spans="1:16" ht="14.1" customHeight="1" x14ac:dyDescent="0.2">
      <c r="A14" s="1">
        <v>0.20833333333333301</v>
      </c>
      <c r="B14" s="57">
        <f t="shared" si="0"/>
        <v>10.186713320312865</v>
      </c>
      <c r="C14" s="46">
        <f t="shared" si="1"/>
        <v>470.20529999999997</v>
      </c>
      <c r="D14" s="38">
        <v>636.30000000000007</v>
      </c>
      <c r="E14" s="46">
        <f t="shared" si="1"/>
        <v>143.85669999999999</v>
      </c>
      <c r="F14" s="38">
        <v>178.5</v>
      </c>
      <c r="G14" s="57">
        <f t="shared" si="2"/>
        <v>9.0198366192470321</v>
      </c>
      <c r="H14" s="46">
        <f t="shared" si="3"/>
        <v>364.44269999999995</v>
      </c>
      <c r="I14" s="38">
        <v>558.6</v>
      </c>
      <c r="J14" s="46">
        <f t="shared" si="4"/>
        <v>132.05599999999998</v>
      </c>
      <c r="K14" s="38">
        <v>174.3</v>
      </c>
      <c r="L14" s="57">
        <f t="shared" si="5"/>
        <v>11.565857806120839</v>
      </c>
      <c r="M14" s="46">
        <f t="shared" si="6"/>
        <v>490.98939999999993</v>
      </c>
      <c r="N14" s="38">
        <v>686.7</v>
      </c>
      <c r="O14" s="46">
        <f t="shared" si="7"/>
        <v>268.04280000000006</v>
      </c>
      <c r="P14" s="38">
        <v>302.40000000000003</v>
      </c>
    </row>
    <row r="15" spans="1:16" ht="14.1" customHeight="1" x14ac:dyDescent="0.2">
      <c r="A15" s="1">
        <v>0.25</v>
      </c>
      <c r="B15" s="57">
        <f t="shared" si="0"/>
        <v>10.831361881769045</v>
      </c>
      <c r="C15" s="46">
        <f t="shared" si="1"/>
        <v>470.23749999999995</v>
      </c>
      <c r="D15" s="38">
        <v>676.2</v>
      </c>
      <c r="E15" s="46">
        <f t="shared" si="1"/>
        <v>143.86579999999998</v>
      </c>
      <c r="F15" s="38">
        <v>191.1</v>
      </c>
      <c r="G15" s="57">
        <f t="shared" si="2"/>
        <v>9.4389330531579354</v>
      </c>
      <c r="H15" s="46">
        <f t="shared" si="3"/>
        <v>364.47049999999996</v>
      </c>
      <c r="I15" s="38">
        <v>583.80000000000007</v>
      </c>
      <c r="J15" s="46">
        <f t="shared" si="4"/>
        <v>132.06479999999999</v>
      </c>
      <c r="K15" s="38">
        <v>184.8</v>
      </c>
      <c r="L15" s="57">
        <f t="shared" si="5"/>
        <v>12.97647153602794</v>
      </c>
      <c r="M15" s="46">
        <f t="shared" si="6"/>
        <v>491.02619999999996</v>
      </c>
      <c r="N15" s="38">
        <v>772.80000000000007</v>
      </c>
      <c r="O15" s="46">
        <f t="shared" si="7"/>
        <v>268.05870000000004</v>
      </c>
      <c r="P15" s="38">
        <v>333.90000000000003</v>
      </c>
    </row>
    <row r="16" spans="1:16" ht="14.1" customHeight="1" x14ac:dyDescent="0.2">
      <c r="A16" s="1">
        <v>0.29166666666666702</v>
      </c>
      <c r="B16" s="57">
        <f t="shared" si="0"/>
        <v>13.240097775856377</v>
      </c>
      <c r="C16" s="46">
        <f t="shared" si="1"/>
        <v>470.27739999999994</v>
      </c>
      <c r="D16" s="38">
        <v>837.9</v>
      </c>
      <c r="E16" s="46">
        <f t="shared" si="1"/>
        <v>143.87479999999996</v>
      </c>
      <c r="F16" s="38">
        <v>189</v>
      </c>
      <c r="G16" s="57">
        <f t="shared" si="2"/>
        <v>10.632183337865637</v>
      </c>
      <c r="H16" s="46">
        <f t="shared" si="3"/>
        <v>364.50219999999996</v>
      </c>
      <c r="I16" s="38">
        <v>665.7</v>
      </c>
      <c r="J16" s="46">
        <f t="shared" si="4"/>
        <v>132.07339999999999</v>
      </c>
      <c r="K16" s="38">
        <v>180.6</v>
      </c>
      <c r="L16" s="57">
        <f t="shared" si="5"/>
        <v>15.454028770704044</v>
      </c>
      <c r="M16" s="46">
        <f t="shared" si="6"/>
        <v>491.07099999999997</v>
      </c>
      <c r="N16" s="38">
        <v>940.80000000000007</v>
      </c>
      <c r="O16" s="46">
        <f t="shared" si="7"/>
        <v>268.07520000000005</v>
      </c>
      <c r="P16" s="38">
        <v>346.5</v>
      </c>
    </row>
    <row r="17" spans="1:16" ht="14.1" customHeight="1" x14ac:dyDescent="0.2">
      <c r="A17" s="1">
        <v>0.33333333333333298</v>
      </c>
      <c r="B17" s="57">
        <f t="shared" si="0"/>
        <v>14.532517904618837</v>
      </c>
      <c r="C17" s="46">
        <f t="shared" si="1"/>
        <v>470.32129999999995</v>
      </c>
      <c r="D17" s="38">
        <v>921.9</v>
      </c>
      <c r="E17" s="46">
        <f t="shared" si="1"/>
        <v>143.88419999999996</v>
      </c>
      <c r="F17" s="38">
        <v>197.4</v>
      </c>
      <c r="G17" s="57">
        <f t="shared" si="2"/>
        <v>11.070188954919018</v>
      </c>
      <c r="H17" s="46">
        <f t="shared" si="3"/>
        <v>364.53529999999995</v>
      </c>
      <c r="I17" s="38">
        <v>695.1</v>
      </c>
      <c r="J17" s="46">
        <f t="shared" si="4"/>
        <v>132.08199999999999</v>
      </c>
      <c r="K17" s="38">
        <v>180.6</v>
      </c>
      <c r="L17" s="57">
        <f t="shared" si="5"/>
        <v>18.029244177945625</v>
      </c>
      <c r="M17" s="46">
        <f t="shared" si="6"/>
        <v>491.12349999999998</v>
      </c>
      <c r="N17" s="38">
        <v>1102.5</v>
      </c>
      <c r="O17" s="46">
        <f t="shared" si="7"/>
        <v>268.09380000000004</v>
      </c>
      <c r="P17" s="38">
        <v>390.6</v>
      </c>
    </row>
    <row r="18" spans="1:16" ht="14.1" customHeight="1" x14ac:dyDescent="0.2">
      <c r="A18" s="87">
        <v>0.375</v>
      </c>
      <c r="B18" s="93">
        <f t="shared" si="0"/>
        <v>13.538532419314494</v>
      </c>
      <c r="C18" s="90">
        <f t="shared" si="1"/>
        <v>470.36209999999994</v>
      </c>
      <c r="D18" s="91">
        <v>856.80000000000007</v>
      </c>
      <c r="E18" s="90">
        <f t="shared" si="1"/>
        <v>143.89339999999996</v>
      </c>
      <c r="F18" s="91">
        <v>193.20000000000002</v>
      </c>
      <c r="G18" s="93">
        <f t="shared" si="2"/>
        <v>13.037534209833483</v>
      </c>
      <c r="H18" s="90">
        <f t="shared" si="3"/>
        <v>364.57389999999992</v>
      </c>
      <c r="I18" s="91">
        <v>810.6</v>
      </c>
      <c r="J18" s="90">
        <f t="shared" si="4"/>
        <v>132.09350000000001</v>
      </c>
      <c r="K18" s="91">
        <v>241.5</v>
      </c>
      <c r="L18" s="93">
        <f t="shared" si="5"/>
        <v>20.317290183411259</v>
      </c>
      <c r="M18" s="90">
        <f t="shared" si="6"/>
        <v>491.18189999999998</v>
      </c>
      <c r="N18" s="91">
        <v>1226.4000000000001</v>
      </c>
      <c r="O18" s="90">
        <f t="shared" si="7"/>
        <v>268.11680000000007</v>
      </c>
      <c r="P18" s="91">
        <v>483</v>
      </c>
    </row>
    <row r="19" spans="1:16" s="92" customFormat="1" ht="14.1" customHeight="1" x14ac:dyDescent="0.2">
      <c r="A19" s="87">
        <v>0.41666666666666702</v>
      </c>
      <c r="B19" s="93">
        <f t="shared" si="0"/>
        <v>12.917269946682694</v>
      </c>
      <c r="C19" s="90">
        <f t="shared" si="1"/>
        <v>470.40099999999995</v>
      </c>
      <c r="D19" s="91">
        <v>816.9</v>
      </c>
      <c r="E19" s="90">
        <f t="shared" si="1"/>
        <v>143.90229999999997</v>
      </c>
      <c r="F19" s="91">
        <v>186.9</v>
      </c>
      <c r="G19" s="93">
        <f t="shared" si="2"/>
        <v>13.360789221814596</v>
      </c>
      <c r="H19" s="90">
        <f t="shared" si="3"/>
        <v>364.61329999999992</v>
      </c>
      <c r="I19" s="91">
        <v>827.4</v>
      </c>
      <c r="J19" s="90">
        <f t="shared" si="4"/>
        <v>132.10580000000002</v>
      </c>
      <c r="K19" s="91">
        <v>258.3</v>
      </c>
      <c r="L19" s="93">
        <f t="shared" si="5"/>
        <v>19.547693243356267</v>
      </c>
      <c r="M19" s="90">
        <f t="shared" si="6"/>
        <v>491.23789999999997</v>
      </c>
      <c r="N19" s="91">
        <v>1176</v>
      </c>
      <c r="O19" s="90">
        <f t="shared" si="7"/>
        <v>268.13940000000008</v>
      </c>
      <c r="P19" s="91">
        <v>474.6</v>
      </c>
    </row>
    <row r="20" spans="1:16" ht="14.1" customHeight="1" x14ac:dyDescent="0.2">
      <c r="A20" s="1">
        <v>0.45833333333333298</v>
      </c>
      <c r="B20" s="57">
        <f t="shared" si="0"/>
        <v>13.456710962645101</v>
      </c>
      <c r="C20" s="46">
        <f t="shared" si="1"/>
        <v>470.44139999999993</v>
      </c>
      <c r="D20" s="38">
        <v>848.4</v>
      </c>
      <c r="E20" s="46">
        <f t="shared" si="1"/>
        <v>143.91209999999998</v>
      </c>
      <c r="F20" s="38">
        <v>205.8</v>
      </c>
      <c r="G20" s="57">
        <f t="shared" si="2"/>
        <v>13.291793578663722</v>
      </c>
      <c r="H20" s="46">
        <f t="shared" si="3"/>
        <v>364.65259999999995</v>
      </c>
      <c r="I20" s="38">
        <v>825.30000000000007</v>
      </c>
      <c r="J20" s="46">
        <f t="shared" si="4"/>
        <v>132.11770000000001</v>
      </c>
      <c r="K20" s="38">
        <v>249.9</v>
      </c>
      <c r="L20" s="57">
        <f t="shared" si="5"/>
        <v>19.675094207803344</v>
      </c>
      <c r="M20" s="46">
        <f t="shared" si="6"/>
        <v>491.29369999999994</v>
      </c>
      <c r="N20" s="38">
        <v>1171.8</v>
      </c>
      <c r="O20" s="46">
        <f t="shared" si="7"/>
        <v>268.16350000000006</v>
      </c>
      <c r="P20" s="38">
        <v>506.1</v>
      </c>
    </row>
    <row r="21" spans="1:16" ht="14.1" customHeight="1" x14ac:dyDescent="0.2">
      <c r="A21" s="1">
        <v>0.5</v>
      </c>
      <c r="B21" s="57">
        <f t="shared" si="0"/>
        <v>13.480594468014614</v>
      </c>
      <c r="C21" s="46">
        <f t="shared" si="1"/>
        <v>470.48189999999994</v>
      </c>
      <c r="D21" s="38">
        <v>850.5</v>
      </c>
      <c r="E21" s="46">
        <f t="shared" si="1"/>
        <v>143.92179999999999</v>
      </c>
      <c r="F21" s="38">
        <v>203.70000000000002</v>
      </c>
      <c r="G21" s="57">
        <f t="shared" si="2"/>
        <v>13.461576674999799</v>
      </c>
      <c r="H21" s="46">
        <f t="shared" si="3"/>
        <v>364.69219999999996</v>
      </c>
      <c r="I21" s="38">
        <v>831.6</v>
      </c>
      <c r="J21" s="46">
        <f t="shared" si="4"/>
        <v>132.13040000000001</v>
      </c>
      <c r="K21" s="38">
        <v>266.7</v>
      </c>
      <c r="L21" s="57">
        <f t="shared" si="5"/>
        <v>19.927110990157271</v>
      </c>
      <c r="M21" s="46">
        <f t="shared" si="6"/>
        <v>491.34999999999997</v>
      </c>
      <c r="N21" s="38">
        <v>1182.3</v>
      </c>
      <c r="O21" s="46">
        <f t="shared" si="7"/>
        <v>268.18840000000006</v>
      </c>
      <c r="P21" s="38">
        <v>522.9</v>
      </c>
    </row>
    <row r="22" spans="1:16" ht="14.1" customHeight="1" x14ac:dyDescent="0.2">
      <c r="A22" s="1">
        <v>0.54166666666666696</v>
      </c>
      <c r="B22" s="57">
        <f t="shared" si="0"/>
        <v>13.794077808203411</v>
      </c>
      <c r="C22" s="46">
        <f t="shared" si="1"/>
        <v>470.52319999999992</v>
      </c>
      <c r="D22" s="38">
        <v>867.30000000000007</v>
      </c>
      <c r="E22" s="46">
        <f t="shared" si="1"/>
        <v>143.9323</v>
      </c>
      <c r="F22" s="38">
        <v>220.5</v>
      </c>
      <c r="G22" s="57">
        <f t="shared" si="2"/>
        <v>11.800164852278417</v>
      </c>
      <c r="H22" s="46">
        <f t="shared" si="3"/>
        <v>364.72749999999996</v>
      </c>
      <c r="I22" s="38">
        <v>741.30000000000007</v>
      </c>
      <c r="J22" s="46">
        <f t="shared" si="4"/>
        <v>132.1395</v>
      </c>
      <c r="K22" s="38">
        <v>191.1</v>
      </c>
      <c r="L22" s="57">
        <f t="shared" si="5"/>
        <v>18.956795515796941</v>
      </c>
      <c r="M22" s="46">
        <f t="shared" si="6"/>
        <v>491.40389999999996</v>
      </c>
      <c r="N22" s="38">
        <v>1131.9000000000001</v>
      </c>
      <c r="O22" s="46">
        <f t="shared" si="7"/>
        <v>268.21130000000005</v>
      </c>
      <c r="P22" s="38">
        <v>480.90000000000003</v>
      </c>
    </row>
    <row r="23" spans="1:16" ht="14.1" customHeight="1" x14ac:dyDescent="0.2">
      <c r="A23" s="1">
        <v>0.58333333333333304</v>
      </c>
      <c r="B23" s="57">
        <f t="shared" si="0"/>
        <v>13.552920222724465</v>
      </c>
      <c r="C23" s="46">
        <f t="shared" si="1"/>
        <v>470.56399999999991</v>
      </c>
      <c r="D23" s="38">
        <v>856.80000000000007</v>
      </c>
      <c r="E23" s="46">
        <f t="shared" si="1"/>
        <v>143.9417</v>
      </c>
      <c r="F23" s="38">
        <v>197.4</v>
      </c>
      <c r="G23" s="57">
        <f t="shared" si="2"/>
        <v>13.185338795165858</v>
      </c>
      <c r="H23" s="46">
        <f t="shared" si="3"/>
        <v>364.76629999999994</v>
      </c>
      <c r="I23" s="38">
        <v>814.80000000000007</v>
      </c>
      <c r="J23" s="46">
        <f t="shared" si="4"/>
        <v>132.15190000000001</v>
      </c>
      <c r="K23" s="38">
        <v>260.39999999999998</v>
      </c>
      <c r="L23" s="57">
        <f t="shared" si="5"/>
        <v>19.095741970974373</v>
      </c>
      <c r="M23" s="46">
        <f t="shared" si="6"/>
        <v>491.45769999999999</v>
      </c>
      <c r="N23" s="38">
        <v>1129.8</v>
      </c>
      <c r="O23" s="46">
        <f t="shared" si="7"/>
        <v>268.23550000000006</v>
      </c>
      <c r="P23" s="38">
        <v>508.2</v>
      </c>
    </row>
    <row r="24" spans="1:16" ht="14.1" customHeight="1" x14ac:dyDescent="0.2">
      <c r="A24" s="1">
        <v>0.625</v>
      </c>
      <c r="B24" s="57">
        <f t="shared" si="0"/>
        <v>13.472197280658413</v>
      </c>
      <c r="C24" s="46">
        <f t="shared" si="1"/>
        <v>470.60469999999992</v>
      </c>
      <c r="D24" s="38">
        <v>854.7</v>
      </c>
      <c r="E24" s="46">
        <f t="shared" si="1"/>
        <v>143.9504</v>
      </c>
      <c r="F24" s="38">
        <v>182.70000000000002</v>
      </c>
      <c r="G24" s="57">
        <f t="shared" si="2"/>
        <v>14.863972927939306</v>
      </c>
      <c r="H24" s="46">
        <f t="shared" si="3"/>
        <v>364.80969999999996</v>
      </c>
      <c r="I24" s="38">
        <v>911.4</v>
      </c>
      <c r="J24" s="46">
        <f t="shared" si="4"/>
        <v>132.1669</v>
      </c>
      <c r="K24" s="38">
        <v>315</v>
      </c>
      <c r="L24" s="57">
        <f t="shared" si="5"/>
        <v>18.481224392617651</v>
      </c>
      <c r="M24" s="46">
        <f t="shared" si="6"/>
        <v>491.51</v>
      </c>
      <c r="N24" s="38">
        <v>1098.3</v>
      </c>
      <c r="O24" s="46">
        <f t="shared" si="7"/>
        <v>268.25840000000005</v>
      </c>
      <c r="P24" s="38">
        <v>480.90000000000003</v>
      </c>
    </row>
    <row r="25" spans="1:16" ht="14.1" customHeight="1" x14ac:dyDescent="0.2">
      <c r="A25" s="1">
        <v>0.66666666666666696</v>
      </c>
      <c r="B25" s="57">
        <f t="shared" si="0"/>
        <v>14.430787436876559</v>
      </c>
      <c r="C25" s="46">
        <f t="shared" si="1"/>
        <v>470.64829999999995</v>
      </c>
      <c r="D25" s="38">
        <v>915.6</v>
      </c>
      <c r="E25" s="46">
        <f t="shared" si="1"/>
        <v>143.9597</v>
      </c>
      <c r="F25" s="38">
        <v>195.3</v>
      </c>
      <c r="G25" s="57">
        <f t="shared" si="2"/>
        <v>18.169459336050767</v>
      </c>
      <c r="H25" s="46">
        <f t="shared" si="3"/>
        <v>364.86289999999997</v>
      </c>
      <c r="I25" s="38">
        <v>1117.2</v>
      </c>
      <c r="J25" s="46">
        <f t="shared" si="4"/>
        <v>132.1848</v>
      </c>
      <c r="K25" s="38">
        <v>375.90000000000003</v>
      </c>
      <c r="L25" s="57">
        <f t="shared" si="5"/>
        <v>19.726790941881884</v>
      </c>
      <c r="M25" s="46">
        <f t="shared" si="6"/>
        <v>491.56579999999997</v>
      </c>
      <c r="N25" s="38">
        <v>1171.8</v>
      </c>
      <c r="O25" s="46">
        <f t="shared" si="7"/>
        <v>268.28290000000004</v>
      </c>
      <c r="P25" s="38">
        <v>514.5</v>
      </c>
    </row>
    <row r="26" spans="1:16" ht="14.1" customHeight="1" x14ac:dyDescent="0.2">
      <c r="A26" s="1">
        <v>0.70833333333333304</v>
      </c>
      <c r="B26" s="57">
        <f t="shared" si="0"/>
        <v>15.509391592577712</v>
      </c>
      <c r="C26" s="46">
        <f t="shared" si="1"/>
        <v>470.69519999999994</v>
      </c>
      <c r="D26" s="38">
        <v>984.9</v>
      </c>
      <c r="E26" s="46">
        <f t="shared" si="1"/>
        <v>143.96950000000001</v>
      </c>
      <c r="F26" s="38">
        <v>205.8</v>
      </c>
      <c r="G26" s="57">
        <f t="shared" si="2"/>
        <v>15.692479246705503</v>
      </c>
      <c r="H26" s="46">
        <f t="shared" si="3"/>
        <v>364.90879999999999</v>
      </c>
      <c r="I26" s="38">
        <v>963.9</v>
      </c>
      <c r="J26" s="46">
        <f t="shared" si="4"/>
        <v>132.2004</v>
      </c>
      <c r="K26" s="38">
        <v>327.60000000000002</v>
      </c>
      <c r="L26" s="57">
        <f t="shared" si="5"/>
        <v>20.878637809726374</v>
      </c>
      <c r="M26" s="46">
        <f t="shared" si="6"/>
        <v>491.62529999999998</v>
      </c>
      <c r="N26" s="38">
        <v>1249.5</v>
      </c>
      <c r="O26" s="46">
        <f t="shared" si="7"/>
        <v>268.30780000000004</v>
      </c>
      <c r="P26" s="38">
        <v>522.9</v>
      </c>
    </row>
    <row r="27" spans="1:16" ht="14.1" customHeight="1" x14ac:dyDescent="0.2">
      <c r="A27" s="87">
        <v>0.75</v>
      </c>
      <c r="B27" s="93">
        <f t="shared" si="0"/>
        <v>16.990057293729112</v>
      </c>
      <c r="C27" s="90">
        <f t="shared" si="1"/>
        <v>470.74649999999997</v>
      </c>
      <c r="D27" s="91">
        <v>1077.3</v>
      </c>
      <c r="E27" s="90">
        <f t="shared" si="1"/>
        <v>143.98060000000001</v>
      </c>
      <c r="F27" s="91">
        <v>233.1</v>
      </c>
      <c r="G27" s="93">
        <f t="shared" si="2"/>
        <v>13.085666741207595</v>
      </c>
      <c r="H27" s="90">
        <f t="shared" si="3"/>
        <v>364.9477</v>
      </c>
      <c r="I27" s="91">
        <v>816.9</v>
      </c>
      <c r="J27" s="90">
        <f t="shared" si="4"/>
        <v>132.2114</v>
      </c>
      <c r="K27" s="91">
        <v>231</v>
      </c>
      <c r="L27" s="93">
        <f t="shared" si="5"/>
        <v>19.928556950710856</v>
      </c>
      <c r="M27" s="90">
        <f t="shared" si="6"/>
        <v>491.68279999999999</v>
      </c>
      <c r="N27" s="91">
        <v>1207.5</v>
      </c>
      <c r="O27" s="90">
        <f t="shared" si="7"/>
        <v>268.32980000000003</v>
      </c>
      <c r="P27" s="91">
        <v>462</v>
      </c>
    </row>
    <row r="28" spans="1:16" ht="14.1" customHeight="1" x14ac:dyDescent="0.2">
      <c r="A28" s="1">
        <v>0.79166666666666696</v>
      </c>
      <c r="B28" s="57">
        <f t="shared" si="0"/>
        <v>17.623345258648158</v>
      </c>
      <c r="C28" s="46">
        <f t="shared" si="1"/>
        <v>470.79979999999995</v>
      </c>
      <c r="D28" s="38">
        <v>1119.3</v>
      </c>
      <c r="E28" s="46">
        <f t="shared" si="1"/>
        <v>143.99170000000001</v>
      </c>
      <c r="F28" s="38">
        <v>233.1</v>
      </c>
      <c r="G28" s="57">
        <f t="shared" si="2"/>
        <v>12.852823776133716</v>
      </c>
      <c r="H28" s="46">
        <f t="shared" si="3"/>
        <v>364.98610000000002</v>
      </c>
      <c r="I28" s="38">
        <v>806.4</v>
      </c>
      <c r="J28" s="46">
        <f t="shared" si="4"/>
        <v>132.22149999999999</v>
      </c>
      <c r="K28" s="38">
        <v>212.1</v>
      </c>
      <c r="L28" s="57">
        <f t="shared" si="5"/>
        <v>22.29619436893282</v>
      </c>
      <c r="M28" s="46">
        <f t="shared" si="6"/>
        <v>491.7484</v>
      </c>
      <c r="N28" s="38">
        <v>1377.6000000000001</v>
      </c>
      <c r="O28" s="46">
        <f t="shared" si="7"/>
        <v>268.35080000000005</v>
      </c>
      <c r="P28" s="38">
        <v>441</v>
      </c>
    </row>
    <row r="29" spans="1:16" ht="14.1" customHeight="1" x14ac:dyDescent="0.2">
      <c r="A29" s="1">
        <v>0.83333333333333304</v>
      </c>
      <c r="B29" s="57">
        <f t="shared" si="0"/>
        <v>17.598296492179095</v>
      </c>
      <c r="C29" s="46">
        <f t="shared" si="1"/>
        <v>470.85299999999995</v>
      </c>
      <c r="D29" s="38">
        <v>1117.2</v>
      </c>
      <c r="E29" s="46">
        <f t="shared" si="1"/>
        <v>144.00290000000001</v>
      </c>
      <c r="F29" s="38">
        <v>235.20000000000002</v>
      </c>
      <c r="G29" s="57">
        <f t="shared" si="2"/>
        <v>12.687035353054348</v>
      </c>
      <c r="H29" s="46">
        <f t="shared" si="3"/>
        <v>365.02410000000003</v>
      </c>
      <c r="I29" s="38">
        <v>798</v>
      </c>
      <c r="J29" s="46">
        <f t="shared" si="4"/>
        <v>132.2311</v>
      </c>
      <c r="K29" s="38">
        <v>201.6</v>
      </c>
      <c r="L29" s="57">
        <f t="shared" si="5"/>
        <v>21.842900244448089</v>
      </c>
      <c r="M29" s="46">
        <f t="shared" si="6"/>
        <v>491.81299999999999</v>
      </c>
      <c r="N29" s="38">
        <v>1356.6000000000001</v>
      </c>
      <c r="O29" s="46">
        <f t="shared" si="7"/>
        <v>268.37030000000004</v>
      </c>
      <c r="P29" s="38">
        <v>409.5</v>
      </c>
    </row>
    <row r="30" spans="1:16" ht="13.5" customHeight="1" x14ac:dyDescent="0.2">
      <c r="A30" s="1">
        <v>0.875</v>
      </c>
      <c r="B30" s="57">
        <f t="shared" si="0"/>
        <v>17.223273325384369</v>
      </c>
      <c r="C30" s="46">
        <f t="shared" si="1"/>
        <v>470.90509999999995</v>
      </c>
      <c r="D30" s="38">
        <v>1094.0999999999999</v>
      </c>
      <c r="E30" s="46">
        <f t="shared" si="1"/>
        <v>144.0137</v>
      </c>
      <c r="F30" s="38">
        <v>226.8</v>
      </c>
      <c r="G30" s="57">
        <f t="shared" si="2"/>
        <v>12.443622175008958</v>
      </c>
      <c r="H30" s="46">
        <f t="shared" si="3"/>
        <v>365.06140000000005</v>
      </c>
      <c r="I30" s="38">
        <v>783.30000000000007</v>
      </c>
      <c r="J30" s="46">
        <f t="shared" si="4"/>
        <v>132.24039999999999</v>
      </c>
      <c r="K30" s="38">
        <v>195.3</v>
      </c>
      <c r="L30" s="57">
        <f t="shared" si="5"/>
        <v>20.807453230196788</v>
      </c>
      <c r="M30" s="46">
        <f t="shared" si="6"/>
        <v>491.87450000000001</v>
      </c>
      <c r="N30" s="38">
        <v>1291.5</v>
      </c>
      <c r="O30" s="46">
        <f t="shared" si="7"/>
        <v>268.38900000000007</v>
      </c>
      <c r="P30" s="38">
        <v>392.7</v>
      </c>
    </row>
    <row r="31" spans="1:16" s="92" customFormat="1" ht="14.1" customHeight="1" x14ac:dyDescent="0.2">
      <c r="A31" s="87">
        <v>0.91666666666666696</v>
      </c>
      <c r="B31" s="93">
        <f t="shared" si="0"/>
        <v>16.418039787749244</v>
      </c>
      <c r="C31" s="90">
        <f t="shared" si="1"/>
        <v>470.95469999999995</v>
      </c>
      <c r="D31" s="91">
        <v>1041.5999999999999</v>
      </c>
      <c r="E31" s="90">
        <f t="shared" si="1"/>
        <v>144.02430000000001</v>
      </c>
      <c r="F31" s="91">
        <v>222.6</v>
      </c>
      <c r="G31" s="93">
        <f t="shared" si="2"/>
        <v>11.510052320491935</v>
      </c>
      <c r="H31" s="90">
        <f t="shared" si="3"/>
        <v>365.09580000000005</v>
      </c>
      <c r="I31" s="91">
        <v>722.4</v>
      </c>
      <c r="J31" s="90">
        <f t="shared" si="4"/>
        <v>132.24939999999998</v>
      </c>
      <c r="K31" s="91">
        <v>189</v>
      </c>
      <c r="L31" s="93">
        <f t="shared" si="5"/>
        <v>19.348995872767482</v>
      </c>
      <c r="M31" s="90">
        <f t="shared" si="6"/>
        <v>491.93150000000003</v>
      </c>
      <c r="N31" s="91">
        <v>1197</v>
      </c>
      <c r="O31" s="90">
        <f t="shared" si="7"/>
        <v>268.40700000000004</v>
      </c>
      <c r="P31" s="91">
        <v>378</v>
      </c>
    </row>
    <row r="32" spans="1:16" ht="14.1" customHeight="1" x14ac:dyDescent="0.2">
      <c r="A32" s="1">
        <v>0.95833333333333304</v>
      </c>
      <c r="B32" s="57">
        <f t="shared" si="0"/>
        <v>13.938821857902038</v>
      </c>
      <c r="C32" s="46">
        <f t="shared" si="1"/>
        <v>470.99669999999992</v>
      </c>
      <c r="D32" s="38">
        <v>882</v>
      </c>
      <c r="E32" s="46">
        <f t="shared" si="1"/>
        <v>144.03380000000001</v>
      </c>
      <c r="F32" s="38">
        <v>199.5</v>
      </c>
      <c r="G32" s="57">
        <f t="shared" si="2"/>
        <v>10.348514086265958</v>
      </c>
      <c r="H32" s="46">
        <f t="shared" si="3"/>
        <v>365.12670000000003</v>
      </c>
      <c r="I32" s="38">
        <v>648.9</v>
      </c>
      <c r="J32" s="46">
        <f t="shared" si="4"/>
        <v>132.25759999999997</v>
      </c>
      <c r="K32" s="38">
        <v>172.20000000000002</v>
      </c>
      <c r="L32" s="57">
        <f t="shared" si="5"/>
        <v>16.848920276116051</v>
      </c>
      <c r="M32" s="46">
        <f t="shared" si="6"/>
        <v>491.98090000000002</v>
      </c>
      <c r="N32" s="38">
        <v>1037.4000000000001</v>
      </c>
      <c r="O32" s="46">
        <f t="shared" si="7"/>
        <v>268.42340000000002</v>
      </c>
      <c r="P32" s="38">
        <v>344.40000000000003</v>
      </c>
    </row>
    <row r="33" spans="1:16" ht="14.1" customHeight="1" thickBot="1" x14ac:dyDescent="0.25">
      <c r="A33" s="2">
        <v>0.999999999999999</v>
      </c>
      <c r="B33" s="57">
        <f t="shared" si="0"/>
        <v>12.04405469793187</v>
      </c>
      <c r="C33" s="47">
        <f t="shared" si="1"/>
        <v>471.03289999999993</v>
      </c>
      <c r="D33" s="39">
        <v>760.2</v>
      </c>
      <c r="E33" s="47">
        <f t="shared" si="1"/>
        <v>144.04240000000001</v>
      </c>
      <c r="F33" s="39">
        <v>180.6</v>
      </c>
      <c r="G33" s="58">
        <f t="shared" si="2"/>
        <v>9.8609385383760362</v>
      </c>
      <c r="H33" s="47">
        <f t="shared" si="3"/>
        <v>365.15620000000001</v>
      </c>
      <c r="I33" s="39">
        <v>619.5</v>
      </c>
      <c r="J33" s="47">
        <f t="shared" si="4"/>
        <v>132.26519999999996</v>
      </c>
      <c r="K33" s="39">
        <v>159.6</v>
      </c>
      <c r="L33" s="58">
        <f t="shared" si="5"/>
        <v>14.546354763330397</v>
      </c>
      <c r="M33" s="47">
        <f t="shared" si="6"/>
        <v>492.02340000000004</v>
      </c>
      <c r="N33" s="39">
        <v>892.5</v>
      </c>
      <c r="O33" s="47">
        <f t="shared" si="7"/>
        <v>268.43799999999999</v>
      </c>
      <c r="P33" s="39">
        <v>306.60000000000002</v>
      </c>
    </row>
    <row r="34" spans="1:16" ht="13.5" thickBot="1" x14ac:dyDescent="0.25">
      <c r="A34" s="5" t="s">
        <v>3</v>
      </c>
      <c r="B34" s="59"/>
      <c r="C34" s="56"/>
      <c r="D34" s="61">
        <f>SUM(D10:D33)</f>
        <v>20586.299999999996</v>
      </c>
      <c r="E34" s="56"/>
      <c r="F34" s="61">
        <f>SUM(F10:F33)</f>
        <v>4773.3000000000011</v>
      </c>
      <c r="G34" s="62"/>
      <c r="H34" s="56"/>
      <c r="I34" s="61">
        <f>SUM(I10:I33)</f>
        <v>17791.2</v>
      </c>
      <c r="J34" s="56"/>
      <c r="K34" s="61">
        <f>SUM(K10:K33)</f>
        <v>5212.2000000000007</v>
      </c>
      <c r="L34" s="62"/>
      <c r="M34" s="56"/>
      <c r="N34" s="61">
        <f>SUM(N10:N33)</f>
        <v>25418.399999999994</v>
      </c>
      <c r="O34" s="56"/>
      <c r="P34" s="61">
        <f>SUM(P10:P33)</f>
        <v>9765</v>
      </c>
    </row>
    <row r="35" spans="1:16" ht="13.5" thickBot="1" x14ac:dyDescent="0.25"/>
    <row r="36" spans="1:16" ht="26.25" thickBot="1" x14ac:dyDescent="0.25">
      <c r="A36" s="76" t="s">
        <v>31</v>
      </c>
      <c r="B36" s="77">
        <f>MAX(B9:B33)</f>
        <v>17.623345258648158</v>
      </c>
      <c r="C36" s="80"/>
      <c r="D36" s="80"/>
      <c r="E36" s="80"/>
      <c r="F36" s="80"/>
      <c r="G36" s="77">
        <f>MAX(G9:G33)</f>
        <v>18.169459336050767</v>
      </c>
      <c r="H36" s="80"/>
      <c r="I36" s="80"/>
      <c r="J36" s="80"/>
      <c r="K36" s="80"/>
      <c r="L36" s="77">
        <f>MAX(L9:L33)</f>
        <v>22.29619436893282</v>
      </c>
      <c r="M36" s="80"/>
      <c r="N36" s="80"/>
      <c r="O36" s="80"/>
      <c r="P36" s="80"/>
    </row>
    <row r="37" spans="1:16" ht="26.25" thickBot="1" x14ac:dyDescent="0.25">
      <c r="A37" s="78" t="s">
        <v>32</v>
      </c>
      <c r="B37" s="79">
        <f>MIN(B9:B33)</f>
        <v>9.8627978950271995</v>
      </c>
      <c r="C37" s="81"/>
      <c r="D37" s="81"/>
      <c r="E37" s="81"/>
      <c r="F37" s="81"/>
      <c r="G37" s="79">
        <f>MIN(G9:G33)</f>
        <v>8.870663589888629</v>
      </c>
      <c r="H37" s="81"/>
      <c r="I37" s="81"/>
      <c r="J37" s="81"/>
      <c r="K37" s="81"/>
      <c r="L37" s="79">
        <f>MIN(L9:L33)</f>
        <v>11.565857806120839</v>
      </c>
      <c r="M37" s="81"/>
      <c r="N37" s="81"/>
      <c r="O37" s="81"/>
      <c r="P37" s="81"/>
    </row>
    <row r="39" spans="1:16" x14ac:dyDescent="0.2">
      <c r="A39" s="17" t="s">
        <v>15</v>
      </c>
      <c r="B39" s="17"/>
      <c r="C39" t="s">
        <v>30</v>
      </c>
    </row>
    <row r="40" spans="1:16" x14ac:dyDescent="0.2">
      <c r="A40" s="17" t="s">
        <v>16</v>
      </c>
      <c r="B40" s="17"/>
      <c r="C40" t="s">
        <v>19</v>
      </c>
    </row>
  </sheetData>
  <mergeCells count="23">
    <mergeCell ref="L3:P3"/>
    <mergeCell ref="L4:L7"/>
    <mergeCell ref="M4:P4"/>
    <mergeCell ref="M5:N5"/>
    <mergeCell ref="O5:P5"/>
    <mergeCell ref="M6:N6"/>
    <mergeCell ref="O6:P6"/>
    <mergeCell ref="A1:K1"/>
    <mergeCell ref="E5:F5"/>
    <mergeCell ref="E6:F6"/>
    <mergeCell ref="C4:F4"/>
    <mergeCell ref="A4:A7"/>
    <mergeCell ref="C5:D5"/>
    <mergeCell ref="C6:D6"/>
    <mergeCell ref="B4:B7"/>
    <mergeCell ref="H5:I5"/>
    <mergeCell ref="J5:K5"/>
    <mergeCell ref="H6:I6"/>
    <mergeCell ref="J6:K6"/>
    <mergeCell ref="G3:K3"/>
    <mergeCell ref="G4:G7"/>
    <mergeCell ref="H4:K4"/>
    <mergeCell ref="B3:F3"/>
  </mergeCells>
  <phoneticPr fontId="0" type="noConversion"/>
  <conditionalFormatting sqref="A13:P13 A18:P18 A27:P27">
    <cfRule type="expression" dxfId="5" priority="2">
      <formula>COUNTIF($A$1,"*12*")=1</formula>
    </cfRule>
  </conditionalFormatting>
  <conditionalFormatting sqref="A13:P13 A19:P19 A31:P31">
    <cfRule type="expression" dxfId="4" priority="1">
      <formula>COUNTIF($A$1,"*06*")=1</formula>
    </cfRule>
  </conditionalFormatting>
  <pageMargins left="0.39370078740157483" right="0.39370078740157483" top="0.78740157480314965" bottom="0.19685039370078741" header="0.51181102362204722" footer="0.51181102362204722"/>
  <pageSetup paperSize="9" scale="83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39"/>
  <sheetViews>
    <sheetView zoomScale="70" zoomScaleNormal="7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V1" sqref="V1:Z1"/>
    </sheetView>
  </sheetViews>
  <sheetFormatPr defaultRowHeight="12.75" x14ac:dyDescent="0.2"/>
  <cols>
    <col min="1" max="1" width="7.7109375" style="26" customWidth="1"/>
    <col min="2" max="2" width="6.7109375" customWidth="1"/>
    <col min="3" max="3" width="9.5703125" customWidth="1"/>
    <col min="4" max="4" width="10.140625" customWidth="1"/>
    <col min="5" max="5" width="10.42578125" customWidth="1"/>
    <col min="6" max="6" width="9.7109375" customWidth="1"/>
    <col min="7" max="7" width="6.7109375" customWidth="1"/>
    <col min="8" max="8" width="11.140625" customWidth="1"/>
    <col min="10" max="10" width="9.85546875" customWidth="1"/>
    <col min="12" max="12" width="6.7109375" customWidth="1"/>
    <col min="15" max="15" width="10" customWidth="1"/>
    <col min="17" max="17" width="6.7109375" customWidth="1"/>
    <col min="18" max="18" width="10.140625" bestFit="1" customWidth="1"/>
    <col min="20" max="20" width="10.7109375" customWidth="1"/>
    <col min="22" max="22" width="6.7109375" customWidth="1"/>
    <col min="23" max="23" width="12.85546875" customWidth="1"/>
    <col min="25" max="25" width="10.28515625" customWidth="1"/>
    <col min="27" max="27" width="6.7109375" customWidth="1"/>
    <col min="28" max="28" width="10.140625" bestFit="1" customWidth="1"/>
    <col min="30" max="30" width="10.7109375" customWidth="1"/>
    <col min="32" max="32" width="6.7109375" customWidth="1"/>
    <col min="33" max="33" width="9.140625" customWidth="1"/>
    <col min="37" max="37" width="6.7109375" customWidth="1"/>
    <col min="38" max="38" width="10.7109375" customWidth="1"/>
    <col min="39" max="39" width="9.7109375" customWidth="1"/>
    <col min="40" max="40" width="10.7109375" customWidth="1"/>
    <col min="41" max="41" width="9.7109375" customWidth="1"/>
    <col min="42" max="42" width="6.7109375" customWidth="1"/>
    <col min="43" max="43" width="10" customWidth="1"/>
    <col min="45" max="46" width="10.7109375" customWidth="1"/>
    <col min="47" max="47" width="6.7109375" customWidth="1"/>
    <col min="48" max="48" width="11.28515625" bestFit="1" customWidth="1"/>
    <col min="50" max="50" width="10.5703125" customWidth="1"/>
    <col min="52" max="52" width="6.7109375" customWidth="1"/>
    <col min="53" max="53" width="10.42578125" customWidth="1"/>
    <col min="56" max="56" width="8.7109375" customWidth="1"/>
    <col min="57" max="57" width="6.7109375" customWidth="1"/>
    <col min="58" max="58" width="11.7109375" customWidth="1"/>
    <col min="62" max="62" width="6.7109375" customWidth="1"/>
    <col min="63" max="63" width="10.5703125" customWidth="1"/>
    <col min="65" max="65" width="10" customWidth="1"/>
    <col min="67" max="67" width="6.7109375" customWidth="1"/>
    <col min="68" max="68" width="13.28515625" customWidth="1"/>
    <col min="70" max="70" width="10.85546875" customWidth="1"/>
    <col min="72" max="72" width="6.7109375" customWidth="1"/>
    <col min="73" max="73" width="11" customWidth="1"/>
    <col min="75" max="75" width="9.85546875" customWidth="1"/>
    <col min="77" max="77" width="6.7109375" customWidth="1"/>
    <col min="78" max="78" width="10.28515625" customWidth="1"/>
    <col min="80" max="80" width="10" customWidth="1"/>
    <col min="82" max="82" width="6.7109375" customWidth="1"/>
    <col min="83" max="83" width="10.7109375" customWidth="1"/>
    <col min="85" max="85" width="9.5703125" customWidth="1"/>
  </cols>
  <sheetData>
    <row r="1" spans="1:86" ht="64.5" customHeight="1" thickBot="1" x14ac:dyDescent="0.25">
      <c r="A1" s="153" t="s">
        <v>60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  <c r="BF1" s="139"/>
      <c r="BG1" s="139"/>
      <c r="BH1" s="139"/>
      <c r="BI1" s="139"/>
      <c r="BJ1" s="139"/>
      <c r="BK1" s="139"/>
      <c r="BL1" s="139"/>
      <c r="BM1" s="139"/>
      <c r="BN1" s="139"/>
      <c r="BO1" s="139"/>
      <c r="BP1" s="139"/>
      <c r="BQ1" s="139"/>
      <c r="BR1" s="139"/>
      <c r="BS1" s="139"/>
      <c r="BT1" s="139"/>
      <c r="BU1" s="139"/>
      <c r="BV1" s="139"/>
      <c r="BW1" s="139"/>
      <c r="BX1" s="139"/>
      <c r="BY1" s="139"/>
      <c r="BZ1" s="139"/>
      <c r="CA1" s="139"/>
      <c r="CB1" s="139"/>
      <c r="CC1" s="139"/>
      <c r="CD1" s="139"/>
      <c r="CE1" s="139"/>
      <c r="CF1" s="139"/>
      <c r="CG1" s="139"/>
      <c r="CH1" s="139"/>
    </row>
    <row r="2" spans="1:86" ht="17.25" customHeight="1" thickBot="1" x14ac:dyDescent="0.25">
      <c r="A2" s="103"/>
      <c r="B2" s="150" t="s">
        <v>52</v>
      </c>
      <c r="C2" s="151"/>
      <c r="D2" s="151"/>
      <c r="E2" s="151"/>
      <c r="F2" s="152"/>
      <c r="G2" s="150" t="s">
        <v>35</v>
      </c>
      <c r="H2" s="151"/>
      <c r="I2" s="151"/>
      <c r="J2" s="151"/>
      <c r="K2" s="152"/>
      <c r="L2" s="150" t="s">
        <v>36</v>
      </c>
      <c r="M2" s="151"/>
      <c r="N2" s="151"/>
      <c r="O2" s="151"/>
      <c r="P2" s="152"/>
      <c r="Q2" s="150" t="s">
        <v>37</v>
      </c>
      <c r="R2" s="151"/>
      <c r="S2" s="151"/>
      <c r="T2" s="151"/>
      <c r="U2" s="152"/>
      <c r="V2" s="150" t="s">
        <v>38</v>
      </c>
      <c r="W2" s="151"/>
      <c r="X2" s="151"/>
      <c r="Y2" s="151"/>
      <c r="Z2" s="152"/>
      <c r="AA2" s="150" t="s">
        <v>39</v>
      </c>
      <c r="AB2" s="151"/>
      <c r="AC2" s="151"/>
      <c r="AD2" s="151"/>
      <c r="AE2" s="152"/>
      <c r="AF2" s="150" t="s">
        <v>40</v>
      </c>
      <c r="AG2" s="151"/>
      <c r="AH2" s="151"/>
      <c r="AI2" s="151"/>
      <c r="AJ2" s="152"/>
      <c r="AK2" s="150" t="s">
        <v>42</v>
      </c>
      <c r="AL2" s="151"/>
      <c r="AM2" s="151"/>
      <c r="AN2" s="151"/>
      <c r="AO2" s="152"/>
      <c r="AP2" s="150" t="s">
        <v>41</v>
      </c>
      <c r="AQ2" s="151"/>
      <c r="AR2" s="151"/>
      <c r="AS2" s="151"/>
      <c r="AT2" s="152"/>
      <c r="AU2" s="150" t="s">
        <v>46</v>
      </c>
      <c r="AV2" s="151"/>
      <c r="AW2" s="151"/>
      <c r="AX2" s="151"/>
      <c r="AY2" s="152"/>
      <c r="AZ2" s="150" t="s">
        <v>44</v>
      </c>
      <c r="BA2" s="151"/>
      <c r="BB2" s="151"/>
      <c r="BC2" s="151"/>
      <c r="BD2" s="152"/>
      <c r="BE2" s="150" t="s">
        <v>45</v>
      </c>
      <c r="BF2" s="151"/>
      <c r="BG2" s="151"/>
      <c r="BH2" s="151"/>
      <c r="BI2" s="152"/>
      <c r="BJ2" s="150" t="s">
        <v>54</v>
      </c>
      <c r="BK2" s="151"/>
      <c r="BL2" s="151"/>
      <c r="BM2" s="151"/>
      <c r="BN2" s="152"/>
      <c r="BO2" s="150" t="s">
        <v>55</v>
      </c>
      <c r="BP2" s="151"/>
      <c r="BQ2" s="151"/>
      <c r="BR2" s="151"/>
      <c r="BS2" s="152"/>
      <c r="BT2" s="150" t="s">
        <v>56</v>
      </c>
      <c r="BU2" s="151"/>
      <c r="BV2" s="151"/>
      <c r="BW2" s="151"/>
      <c r="BX2" s="152"/>
      <c r="BY2" s="150" t="s">
        <v>53</v>
      </c>
      <c r="BZ2" s="151"/>
      <c r="CA2" s="151"/>
      <c r="CB2" s="151"/>
      <c r="CC2" s="152"/>
      <c r="CD2" s="150" t="s">
        <v>43</v>
      </c>
      <c r="CE2" s="151"/>
      <c r="CF2" s="151"/>
      <c r="CG2" s="151"/>
      <c r="CH2" s="152"/>
    </row>
    <row r="3" spans="1:86" ht="15.95" customHeight="1" thickBot="1" x14ac:dyDescent="0.25">
      <c r="A3" s="128" t="s">
        <v>0</v>
      </c>
      <c r="B3" s="128" t="s">
        <v>24</v>
      </c>
      <c r="C3" s="130" t="s">
        <v>25</v>
      </c>
      <c r="D3" s="131"/>
      <c r="E3" s="131"/>
      <c r="F3" s="132"/>
      <c r="G3" s="128" t="s">
        <v>24</v>
      </c>
      <c r="H3" s="130" t="s">
        <v>25</v>
      </c>
      <c r="I3" s="131"/>
      <c r="J3" s="131"/>
      <c r="K3" s="132"/>
      <c r="L3" s="128" t="s">
        <v>24</v>
      </c>
      <c r="M3" s="130" t="s">
        <v>25</v>
      </c>
      <c r="N3" s="131"/>
      <c r="O3" s="131"/>
      <c r="P3" s="132"/>
      <c r="Q3" s="128" t="s">
        <v>24</v>
      </c>
      <c r="R3" s="130" t="s">
        <v>25</v>
      </c>
      <c r="S3" s="131"/>
      <c r="T3" s="131"/>
      <c r="U3" s="132"/>
      <c r="V3" s="128" t="s">
        <v>24</v>
      </c>
      <c r="W3" s="130" t="s">
        <v>25</v>
      </c>
      <c r="X3" s="131"/>
      <c r="Y3" s="131"/>
      <c r="Z3" s="132"/>
      <c r="AA3" s="128" t="s">
        <v>24</v>
      </c>
      <c r="AB3" s="130" t="s">
        <v>25</v>
      </c>
      <c r="AC3" s="131"/>
      <c r="AD3" s="131"/>
      <c r="AE3" s="132"/>
      <c r="AF3" s="128" t="s">
        <v>24</v>
      </c>
      <c r="AG3" s="130" t="s">
        <v>25</v>
      </c>
      <c r="AH3" s="131"/>
      <c r="AI3" s="131"/>
      <c r="AJ3" s="132"/>
      <c r="AK3" s="128" t="s">
        <v>24</v>
      </c>
      <c r="AL3" s="130" t="s">
        <v>25</v>
      </c>
      <c r="AM3" s="131"/>
      <c r="AN3" s="131"/>
      <c r="AO3" s="132"/>
      <c r="AP3" s="128" t="s">
        <v>24</v>
      </c>
      <c r="AQ3" s="130" t="s">
        <v>25</v>
      </c>
      <c r="AR3" s="131"/>
      <c r="AS3" s="131"/>
      <c r="AT3" s="132"/>
      <c r="AU3" s="128" t="s">
        <v>24</v>
      </c>
      <c r="AV3" s="130" t="s">
        <v>25</v>
      </c>
      <c r="AW3" s="131"/>
      <c r="AX3" s="131"/>
      <c r="AY3" s="132"/>
      <c r="AZ3" s="128" t="s">
        <v>24</v>
      </c>
      <c r="BA3" s="130" t="s">
        <v>25</v>
      </c>
      <c r="BB3" s="131"/>
      <c r="BC3" s="131"/>
      <c r="BD3" s="132"/>
      <c r="BE3" s="128" t="s">
        <v>24</v>
      </c>
      <c r="BF3" s="130" t="s">
        <v>25</v>
      </c>
      <c r="BG3" s="131"/>
      <c r="BH3" s="131"/>
      <c r="BI3" s="132"/>
      <c r="BJ3" s="128" t="s">
        <v>24</v>
      </c>
      <c r="BK3" s="130" t="s">
        <v>25</v>
      </c>
      <c r="BL3" s="131"/>
      <c r="BM3" s="131"/>
      <c r="BN3" s="132"/>
      <c r="BO3" s="128" t="s">
        <v>24</v>
      </c>
      <c r="BP3" s="130" t="s">
        <v>25</v>
      </c>
      <c r="BQ3" s="131"/>
      <c r="BR3" s="131"/>
      <c r="BS3" s="132"/>
      <c r="BT3" s="128" t="s">
        <v>24</v>
      </c>
      <c r="BU3" s="130" t="s">
        <v>25</v>
      </c>
      <c r="BV3" s="131"/>
      <c r="BW3" s="131"/>
      <c r="BX3" s="132"/>
      <c r="BY3" s="128" t="s">
        <v>24</v>
      </c>
      <c r="BZ3" s="130" t="s">
        <v>25</v>
      </c>
      <c r="CA3" s="131"/>
      <c r="CB3" s="131"/>
      <c r="CC3" s="132"/>
      <c r="CD3" s="128" t="s">
        <v>24</v>
      </c>
      <c r="CE3" s="130" t="s">
        <v>25</v>
      </c>
      <c r="CF3" s="131"/>
      <c r="CG3" s="131"/>
      <c r="CH3" s="132"/>
    </row>
    <row r="4" spans="1:86" ht="15.95" customHeight="1" thickBot="1" x14ac:dyDescent="0.25">
      <c r="A4" s="145"/>
      <c r="B4" s="145"/>
      <c r="C4" s="130" t="s">
        <v>8</v>
      </c>
      <c r="D4" s="132"/>
      <c r="E4" s="130" t="s">
        <v>9</v>
      </c>
      <c r="F4" s="132"/>
      <c r="G4" s="145"/>
      <c r="H4" s="130" t="s">
        <v>8</v>
      </c>
      <c r="I4" s="132"/>
      <c r="J4" s="130" t="s">
        <v>9</v>
      </c>
      <c r="K4" s="132"/>
      <c r="L4" s="145"/>
      <c r="M4" s="130" t="s">
        <v>8</v>
      </c>
      <c r="N4" s="132"/>
      <c r="O4" s="130" t="s">
        <v>9</v>
      </c>
      <c r="P4" s="132"/>
      <c r="Q4" s="145"/>
      <c r="R4" s="130" t="s">
        <v>8</v>
      </c>
      <c r="S4" s="132"/>
      <c r="T4" s="130" t="s">
        <v>9</v>
      </c>
      <c r="U4" s="132"/>
      <c r="V4" s="145"/>
      <c r="W4" s="130" t="s">
        <v>8</v>
      </c>
      <c r="X4" s="132"/>
      <c r="Y4" s="130" t="s">
        <v>9</v>
      </c>
      <c r="Z4" s="132"/>
      <c r="AA4" s="145"/>
      <c r="AB4" s="130" t="s">
        <v>8</v>
      </c>
      <c r="AC4" s="132"/>
      <c r="AD4" s="130" t="s">
        <v>9</v>
      </c>
      <c r="AE4" s="132"/>
      <c r="AF4" s="145"/>
      <c r="AG4" s="130" t="s">
        <v>8</v>
      </c>
      <c r="AH4" s="132"/>
      <c r="AI4" s="130" t="s">
        <v>9</v>
      </c>
      <c r="AJ4" s="132"/>
      <c r="AK4" s="145"/>
      <c r="AL4" s="130" t="s">
        <v>8</v>
      </c>
      <c r="AM4" s="132"/>
      <c r="AN4" s="130" t="s">
        <v>9</v>
      </c>
      <c r="AO4" s="132"/>
      <c r="AP4" s="145"/>
      <c r="AQ4" s="130" t="s">
        <v>8</v>
      </c>
      <c r="AR4" s="132"/>
      <c r="AS4" s="130" t="s">
        <v>9</v>
      </c>
      <c r="AT4" s="132"/>
      <c r="AU4" s="145"/>
      <c r="AV4" s="130" t="s">
        <v>8</v>
      </c>
      <c r="AW4" s="132"/>
      <c r="AX4" s="130" t="s">
        <v>9</v>
      </c>
      <c r="AY4" s="132"/>
      <c r="AZ4" s="145"/>
      <c r="BA4" s="130" t="s">
        <v>8</v>
      </c>
      <c r="BB4" s="132"/>
      <c r="BC4" s="130" t="s">
        <v>9</v>
      </c>
      <c r="BD4" s="132"/>
      <c r="BE4" s="145"/>
      <c r="BF4" s="130" t="s">
        <v>8</v>
      </c>
      <c r="BG4" s="132"/>
      <c r="BH4" s="130" t="s">
        <v>9</v>
      </c>
      <c r="BI4" s="132"/>
      <c r="BJ4" s="145"/>
      <c r="BK4" s="130" t="s">
        <v>8</v>
      </c>
      <c r="BL4" s="132"/>
      <c r="BM4" s="130" t="s">
        <v>9</v>
      </c>
      <c r="BN4" s="132"/>
      <c r="BO4" s="145"/>
      <c r="BP4" s="130" t="s">
        <v>8</v>
      </c>
      <c r="BQ4" s="132"/>
      <c r="BR4" s="130" t="s">
        <v>9</v>
      </c>
      <c r="BS4" s="132"/>
      <c r="BT4" s="145"/>
      <c r="BU4" s="130" t="s">
        <v>8</v>
      </c>
      <c r="BV4" s="132"/>
      <c r="BW4" s="130" t="s">
        <v>9</v>
      </c>
      <c r="BX4" s="132"/>
      <c r="BY4" s="145"/>
      <c r="BZ4" s="130" t="s">
        <v>8</v>
      </c>
      <c r="CA4" s="132"/>
      <c r="CB4" s="130" t="s">
        <v>9</v>
      </c>
      <c r="CC4" s="132"/>
      <c r="CD4" s="145"/>
      <c r="CE4" s="130" t="s">
        <v>8</v>
      </c>
      <c r="CF4" s="132"/>
      <c r="CG4" s="130" t="s">
        <v>9</v>
      </c>
      <c r="CH4" s="132"/>
    </row>
    <row r="5" spans="1:86" ht="15.95" customHeight="1" thickBot="1" x14ac:dyDescent="0.25">
      <c r="A5" s="145"/>
      <c r="B5" s="145"/>
      <c r="C5" s="140" t="s">
        <v>26</v>
      </c>
      <c r="D5" s="141"/>
      <c r="E5" s="140" t="s">
        <v>26</v>
      </c>
      <c r="F5" s="141"/>
      <c r="G5" s="145"/>
      <c r="H5" s="140" t="s">
        <v>26</v>
      </c>
      <c r="I5" s="141"/>
      <c r="J5" s="140" t="s">
        <v>26</v>
      </c>
      <c r="K5" s="141"/>
      <c r="L5" s="145"/>
      <c r="M5" s="140" t="s">
        <v>26</v>
      </c>
      <c r="N5" s="141"/>
      <c r="O5" s="140" t="s">
        <v>26</v>
      </c>
      <c r="P5" s="141"/>
      <c r="Q5" s="145"/>
      <c r="R5" s="140" t="s">
        <v>26</v>
      </c>
      <c r="S5" s="141"/>
      <c r="T5" s="140" t="s">
        <v>26</v>
      </c>
      <c r="U5" s="141"/>
      <c r="V5" s="145"/>
      <c r="W5" s="140" t="s">
        <v>26</v>
      </c>
      <c r="X5" s="141"/>
      <c r="Y5" s="140" t="s">
        <v>26</v>
      </c>
      <c r="Z5" s="141"/>
      <c r="AA5" s="145"/>
      <c r="AB5" s="140" t="s">
        <v>26</v>
      </c>
      <c r="AC5" s="141"/>
      <c r="AD5" s="140" t="s">
        <v>26</v>
      </c>
      <c r="AE5" s="141"/>
      <c r="AF5" s="145"/>
      <c r="AG5" s="140" t="s">
        <v>26</v>
      </c>
      <c r="AH5" s="141"/>
      <c r="AI5" s="140" t="s">
        <v>26</v>
      </c>
      <c r="AJ5" s="141"/>
      <c r="AK5" s="145"/>
      <c r="AL5" s="140" t="s">
        <v>26</v>
      </c>
      <c r="AM5" s="141"/>
      <c r="AN5" s="140" t="s">
        <v>26</v>
      </c>
      <c r="AO5" s="141"/>
      <c r="AP5" s="145"/>
      <c r="AQ5" s="140" t="s">
        <v>26</v>
      </c>
      <c r="AR5" s="141"/>
      <c r="AS5" s="140" t="s">
        <v>26</v>
      </c>
      <c r="AT5" s="141"/>
      <c r="AU5" s="145"/>
      <c r="AV5" s="140" t="s">
        <v>26</v>
      </c>
      <c r="AW5" s="141"/>
      <c r="AX5" s="140" t="s">
        <v>26</v>
      </c>
      <c r="AY5" s="141"/>
      <c r="AZ5" s="145"/>
      <c r="BA5" s="140" t="s">
        <v>26</v>
      </c>
      <c r="BB5" s="141"/>
      <c r="BC5" s="140" t="s">
        <v>26</v>
      </c>
      <c r="BD5" s="141"/>
      <c r="BE5" s="145"/>
      <c r="BF5" s="130" t="s">
        <v>26</v>
      </c>
      <c r="BG5" s="132"/>
      <c r="BH5" s="130" t="s">
        <v>26</v>
      </c>
      <c r="BI5" s="132"/>
      <c r="BJ5" s="145"/>
      <c r="BK5" s="130" t="s">
        <v>26</v>
      </c>
      <c r="BL5" s="132"/>
      <c r="BM5" s="130" t="s">
        <v>26</v>
      </c>
      <c r="BN5" s="132"/>
      <c r="BO5" s="145"/>
      <c r="BP5" s="130" t="s">
        <v>26</v>
      </c>
      <c r="BQ5" s="132"/>
      <c r="BR5" s="130" t="s">
        <v>26</v>
      </c>
      <c r="BS5" s="132"/>
      <c r="BT5" s="145"/>
      <c r="BU5" s="130" t="s">
        <v>26</v>
      </c>
      <c r="BV5" s="132"/>
      <c r="BW5" s="130" t="s">
        <v>26</v>
      </c>
      <c r="BX5" s="132"/>
      <c r="BY5" s="145"/>
      <c r="BZ5" s="130" t="s">
        <v>26</v>
      </c>
      <c r="CA5" s="132"/>
      <c r="CB5" s="130" t="s">
        <v>26</v>
      </c>
      <c r="CC5" s="132"/>
      <c r="CD5" s="145"/>
      <c r="CE5" s="130" t="s">
        <v>26</v>
      </c>
      <c r="CF5" s="132"/>
      <c r="CG5" s="130" t="s">
        <v>26</v>
      </c>
      <c r="CH5" s="132"/>
    </row>
    <row r="6" spans="1:86" ht="14.1" customHeight="1" thickBot="1" x14ac:dyDescent="0.25">
      <c r="A6" s="129"/>
      <c r="B6" s="129"/>
      <c r="C6" s="8" t="s">
        <v>4</v>
      </c>
      <c r="D6" s="7">
        <v>4800</v>
      </c>
      <c r="E6" s="8" t="s">
        <v>4</v>
      </c>
      <c r="F6" s="7">
        <v>4800</v>
      </c>
      <c r="G6" s="129"/>
      <c r="H6" s="8" t="s">
        <v>4</v>
      </c>
      <c r="I6" s="7">
        <v>4800</v>
      </c>
      <c r="J6" s="8" t="s">
        <v>4</v>
      </c>
      <c r="K6" s="7">
        <v>4800</v>
      </c>
      <c r="L6" s="129"/>
      <c r="M6" s="8" t="s">
        <v>4</v>
      </c>
      <c r="N6" s="7">
        <v>4800</v>
      </c>
      <c r="O6" s="8" t="s">
        <v>4</v>
      </c>
      <c r="P6" s="7">
        <v>4800</v>
      </c>
      <c r="Q6" s="129"/>
      <c r="R6" s="102" t="s">
        <v>4</v>
      </c>
      <c r="S6" s="7">
        <v>7200</v>
      </c>
      <c r="T6" s="102" t="s">
        <v>4</v>
      </c>
      <c r="U6" s="7">
        <v>7200</v>
      </c>
      <c r="V6" s="129"/>
      <c r="W6" s="102" t="s">
        <v>4</v>
      </c>
      <c r="X6" s="7">
        <v>4800</v>
      </c>
      <c r="Y6" s="102" t="s">
        <v>4</v>
      </c>
      <c r="Z6" s="7">
        <v>4800</v>
      </c>
      <c r="AA6" s="129"/>
      <c r="AB6" s="8" t="s">
        <v>4</v>
      </c>
      <c r="AC6" s="7">
        <v>4800</v>
      </c>
      <c r="AD6" s="8" t="s">
        <v>4</v>
      </c>
      <c r="AE6" s="7">
        <v>4800</v>
      </c>
      <c r="AF6" s="129"/>
      <c r="AG6" s="8" t="s">
        <v>4</v>
      </c>
      <c r="AH6" s="7">
        <v>4800</v>
      </c>
      <c r="AI6" s="8" t="s">
        <v>4</v>
      </c>
      <c r="AJ6" s="7">
        <v>4800</v>
      </c>
      <c r="AK6" s="129"/>
      <c r="AL6" s="8" t="s">
        <v>4</v>
      </c>
      <c r="AM6" s="7">
        <v>4800</v>
      </c>
      <c r="AN6" s="8" t="s">
        <v>4</v>
      </c>
      <c r="AO6" s="7">
        <v>4800</v>
      </c>
      <c r="AP6" s="129"/>
      <c r="AQ6" s="102" t="s">
        <v>4</v>
      </c>
      <c r="AR6" s="7">
        <v>4800</v>
      </c>
      <c r="AS6" s="102" t="s">
        <v>4</v>
      </c>
      <c r="AT6" s="7">
        <v>4800</v>
      </c>
      <c r="AU6" s="129"/>
      <c r="AV6" s="8" t="s">
        <v>4</v>
      </c>
      <c r="AW6" s="7">
        <v>4800</v>
      </c>
      <c r="AX6" s="8" t="s">
        <v>4</v>
      </c>
      <c r="AY6" s="7">
        <v>4800</v>
      </c>
      <c r="AZ6" s="129"/>
      <c r="BA6" s="102" t="s">
        <v>4</v>
      </c>
      <c r="BB6" s="7">
        <v>4800</v>
      </c>
      <c r="BC6" s="102" t="s">
        <v>4</v>
      </c>
      <c r="BD6" s="7">
        <v>4800</v>
      </c>
      <c r="BE6" s="129"/>
      <c r="BF6" s="102" t="s">
        <v>4</v>
      </c>
      <c r="BG6" s="7">
        <v>4800</v>
      </c>
      <c r="BH6" s="102" t="s">
        <v>4</v>
      </c>
      <c r="BI6" s="7">
        <v>4800</v>
      </c>
      <c r="BJ6" s="129"/>
      <c r="BK6" s="102" t="s">
        <v>4</v>
      </c>
      <c r="BL6" s="7">
        <v>4800</v>
      </c>
      <c r="BM6" s="102" t="s">
        <v>4</v>
      </c>
      <c r="BN6" s="7">
        <v>4800</v>
      </c>
      <c r="BO6" s="129"/>
      <c r="BP6" s="102" t="s">
        <v>4</v>
      </c>
      <c r="BQ6" s="7">
        <v>3600</v>
      </c>
      <c r="BR6" s="102" t="s">
        <v>4</v>
      </c>
      <c r="BS6" s="7">
        <v>3600</v>
      </c>
      <c r="BT6" s="129"/>
      <c r="BU6" s="102" t="s">
        <v>4</v>
      </c>
      <c r="BV6" s="7">
        <v>7200</v>
      </c>
      <c r="BW6" s="102" t="s">
        <v>4</v>
      </c>
      <c r="BX6" s="7">
        <v>7200</v>
      </c>
      <c r="BY6" s="129"/>
      <c r="BZ6" s="102" t="s">
        <v>4</v>
      </c>
      <c r="CA6" s="7">
        <v>4800</v>
      </c>
      <c r="CB6" s="102" t="s">
        <v>4</v>
      </c>
      <c r="CC6" s="7">
        <v>4800</v>
      </c>
      <c r="CD6" s="129"/>
      <c r="CE6" s="102" t="s">
        <v>4</v>
      </c>
      <c r="CF6" s="7">
        <v>4800</v>
      </c>
      <c r="CG6" s="102" t="s">
        <v>4</v>
      </c>
      <c r="CH6" s="7">
        <v>4800</v>
      </c>
    </row>
    <row r="7" spans="1:86" ht="26.1" customHeight="1" thickBot="1" x14ac:dyDescent="0.25">
      <c r="A7" s="7" t="s">
        <v>11</v>
      </c>
      <c r="B7" s="7" t="s">
        <v>1</v>
      </c>
      <c r="C7" s="21" t="s">
        <v>6</v>
      </c>
      <c r="D7" s="22" t="s">
        <v>5</v>
      </c>
      <c r="E7" s="21" t="s">
        <v>6</v>
      </c>
      <c r="F7" s="16" t="s">
        <v>68</v>
      </c>
      <c r="G7" s="7" t="s">
        <v>1</v>
      </c>
      <c r="H7" s="21" t="s">
        <v>6</v>
      </c>
      <c r="I7" s="22" t="s">
        <v>5</v>
      </c>
      <c r="J7" s="21" t="s">
        <v>6</v>
      </c>
      <c r="K7" s="16" t="s">
        <v>68</v>
      </c>
      <c r="L7" s="7" t="s">
        <v>1</v>
      </c>
      <c r="M7" s="21" t="s">
        <v>6</v>
      </c>
      <c r="N7" s="22" t="s">
        <v>5</v>
      </c>
      <c r="O7" s="21" t="s">
        <v>6</v>
      </c>
      <c r="P7" s="16" t="s">
        <v>68</v>
      </c>
      <c r="Q7" s="7" t="s">
        <v>1</v>
      </c>
      <c r="R7" s="21" t="s">
        <v>6</v>
      </c>
      <c r="S7" s="22" t="s">
        <v>5</v>
      </c>
      <c r="T7" s="21" t="s">
        <v>6</v>
      </c>
      <c r="U7" s="16" t="s">
        <v>68</v>
      </c>
      <c r="V7" s="7" t="s">
        <v>1</v>
      </c>
      <c r="W7" s="21" t="s">
        <v>6</v>
      </c>
      <c r="X7" s="22" t="s">
        <v>5</v>
      </c>
      <c r="Y7" s="21" t="s">
        <v>6</v>
      </c>
      <c r="Z7" s="16" t="s">
        <v>68</v>
      </c>
      <c r="AA7" s="7" t="s">
        <v>1</v>
      </c>
      <c r="AB7" s="21" t="s">
        <v>6</v>
      </c>
      <c r="AC7" s="22" t="s">
        <v>5</v>
      </c>
      <c r="AD7" s="21" t="s">
        <v>6</v>
      </c>
      <c r="AE7" s="16" t="s">
        <v>68</v>
      </c>
      <c r="AF7" s="7" t="s">
        <v>1</v>
      </c>
      <c r="AG7" s="21" t="s">
        <v>6</v>
      </c>
      <c r="AH7" s="22" t="s">
        <v>5</v>
      </c>
      <c r="AI7" s="21" t="s">
        <v>6</v>
      </c>
      <c r="AJ7" s="16" t="s">
        <v>68</v>
      </c>
      <c r="AK7" s="7" t="s">
        <v>1</v>
      </c>
      <c r="AL7" s="21" t="s">
        <v>6</v>
      </c>
      <c r="AM7" s="22" t="s">
        <v>5</v>
      </c>
      <c r="AN7" s="21" t="s">
        <v>6</v>
      </c>
      <c r="AO7" s="16" t="s">
        <v>68</v>
      </c>
      <c r="AP7" s="7" t="s">
        <v>1</v>
      </c>
      <c r="AQ7" s="21" t="s">
        <v>6</v>
      </c>
      <c r="AR7" s="22" t="s">
        <v>5</v>
      </c>
      <c r="AS7" s="21" t="s">
        <v>6</v>
      </c>
      <c r="AT7" s="16" t="s">
        <v>68</v>
      </c>
      <c r="AU7" s="7" t="s">
        <v>1</v>
      </c>
      <c r="AV7" s="21" t="s">
        <v>6</v>
      </c>
      <c r="AW7" s="22" t="s">
        <v>5</v>
      </c>
      <c r="AX7" s="21" t="s">
        <v>6</v>
      </c>
      <c r="AY7" s="16" t="s">
        <v>68</v>
      </c>
      <c r="AZ7" s="7" t="s">
        <v>1</v>
      </c>
      <c r="BA7" s="21" t="s">
        <v>6</v>
      </c>
      <c r="BB7" s="22" t="s">
        <v>5</v>
      </c>
      <c r="BC7" s="21" t="s">
        <v>6</v>
      </c>
      <c r="BD7" s="16" t="s">
        <v>68</v>
      </c>
      <c r="BE7" s="7" t="s">
        <v>1</v>
      </c>
      <c r="BF7" s="21" t="s">
        <v>6</v>
      </c>
      <c r="BG7" s="22" t="s">
        <v>5</v>
      </c>
      <c r="BH7" s="21" t="s">
        <v>6</v>
      </c>
      <c r="BI7" s="16" t="s">
        <v>68</v>
      </c>
      <c r="BJ7" s="7" t="s">
        <v>1</v>
      </c>
      <c r="BK7" s="21" t="s">
        <v>6</v>
      </c>
      <c r="BL7" s="22" t="s">
        <v>5</v>
      </c>
      <c r="BM7" s="21" t="s">
        <v>6</v>
      </c>
      <c r="BN7" s="16" t="s">
        <v>68</v>
      </c>
      <c r="BO7" s="7" t="s">
        <v>1</v>
      </c>
      <c r="BP7" s="21" t="s">
        <v>6</v>
      </c>
      <c r="BQ7" s="22" t="s">
        <v>5</v>
      </c>
      <c r="BR7" s="21" t="s">
        <v>6</v>
      </c>
      <c r="BS7" s="16" t="s">
        <v>68</v>
      </c>
      <c r="BT7" s="7" t="s">
        <v>1</v>
      </c>
      <c r="BU7" s="21" t="s">
        <v>6</v>
      </c>
      <c r="BV7" s="22" t="s">
        <v>5</v>
      </c>
      <c r="BW7" s="21" t="s">
        <v>6</v>
      </c>
      <c r="BX7" s="16" t="s">
        <v>68</v>
      </c>
      <c r="BY7" s="7" t="s">
        <v>1</v>
      </c>
      <c r="BZ7" s="21" t="s">
        <v>6</v>
      </c>
      <c r="CA7" s="22" t="s">
        <v>5</v>
      </c>
      <c r="CB7" s="21" t="s">
        <v>6</v>
      </c>
      <c r="CC7" s="16" t="s">
        <v>68</v>
      </c>
      <c r="CD7" s="7" t="s">
        <v>1</v>
      </c>
      <c r="CE7" s="21" t="s">
        <v>6</v>
      </c>
      <c r="CF7" s="22" t="s">
        <v>5</v>
      </c>
      <c r="CG7" s="21" t="s">
        <v>6</v>
      </c>
      <c r="CH7" s="16" t="s">
        <v>68</v>
      </c>
    </row>
    <row r="8" spans="1:86" ht="14.1" customHeight="1" x14ac:dyDescent="0.2">
      <c r="A8" s="23">
        <v>0</v>
      </c>
      <c r="B8" s="104"/>
      <c r="C8" s="45">
        <v>250.178</v>
      </c>
      <c r="D8" s="49" t="s">
        <v>10</v>
      </c>
      <c r="E8" s="45">
        <v>173.65899999999999</v>
      </c>
      <c r="F8" s="37" t="s">
        <v>10</v>
      </c>
      <c r="G8" s="104"/>
      <c r="H8" s="45">
        <v>135.953</v>
      </c>
      <c r="I8" s="37" t="s">
        <v>10</v>
      </c>
      <c r="J8" s="45">
        <v>116.946</v>
      </c>
      <c r="K8" s="37" t="s">
        <v>10</v>
      </c>
      <c r="L8" s="104"/>
      <c r="M8" s="45">
        <v>2377.364</v>
      </c>
      <c r="N8" s="37" t="s">
        <v>10</v>
      </c>
      <c r="O8" s="45">
        <v>892.68</v>
      </c>
      <c r="P8" s="37" t="s">
        <v>10</v>
      </c>
      <c r="Q8" s="105"/>
      <c r="R8" s="45">
        <v>16339.6922</v>
      </c>
      <c r="S8" s="37" t="s">
        <v>10</v>
      </c>
      <c r="T8" s="45">
        <v>6698.6871000000001</v>
      </c>
      <c r="U8" s="37" t="s">
        <v>10</v>
      </c>
      <c r="V8" s="105"/>
      <c r="W8" s="45">
        <v>372.72500000000002</v>
      </c>
      <c r="X8" s="37" t="s">
        <v>10</v>
      </c>
      <c r="Y8" s="45">
        <v>230.441</v>
      </c>
      <c r="Z8" s="37" t="s">
        <v>10</v>
      </c>
      <c r="AA8" s="105"/>
      <c r="AB8" s="45">
        <v>0.23799999999999999</v>
      </c>
      <c r="AC8" s="37" t="s">
        <v>10</v>
      </c>
      <c r="AD8" s="45">
        <v>5.6000000000000001E-2</v>
      </c>
      <c r="AE8" s="37" t="s">
        <v>10</v>
      </c>
      <c r="AF8" s="105"/>
      <c r="AG8" s="45">
        <v>691.18399999999997</v>
      </c>
      <c r="AH8" s="37" t="s">
        <v>10</v>
      </c>
      <c r="AI8" s="45">
        <v>755.01599999999996</v>
      </c>
      <c r="AJ8" s="37" t="s">
        <v>10</v>
      </c>
      <c r="AK8" s="105"/>
      <c r="AL8" s="45">
        <v>92.611999999999995</v>
      </c>
      <c r="AM8" s="37" t="s">
        <v>10</v>
      </c>
      <c r="AN8" s="45">
        <v>47.698</v>
      </c>
      <c r="AO8" s="37" t="s">
        <v>10</v>
      </c>
      <c r="AP8" s="105"/>
      <c r="AQ8" s="45">
        <v>23.516999999999999</v>
      </c>
      <c r="AR8" s="37" t="s">
        <v>10</v>
      </c>
      <c r="AS8" s="45">
        <v>39.067</v>
      </c>
      <c r="AT8" s="37" t="s">
        <v>10</v>
      </c>
      <c r="AU8" s="105"/>
      <c r="AV8" s="45">
        <v>830.38900000000001</v>
      </c>
      <c r="AW8" s="37" t="s">
        <v>10</v>
      </c>
      <c r="AX8" s="45">
        <v>438.178</v>
      </c>
      <c r="AY8" s="37" t="s">
        <v>10</v>
      </c>
      <c r="AZ8" s="105"/>
      <c r="BA8" s="45">
        <v>1780.0852</v>
      </c>
      <c r="BB8" s="37" t="s">
        <v>10</v>
      </c>
      <c r="BC8" s="45">
        <v>1139.4070999999999</v>
      </c>
      <c r="BD8" s="37" t="s">
        <v>10</v>
      </c>
      <c r="BE8" s="105"/>
      <c r="BF8" s="45">
        <v>419.48200000000003</v>
      </c>
      <c r="BG8" s="37" t="s">
        <v>10</v>
      </c>
      <c r="BH8" s="45">
        <v>266.70999999999998</v>
      </c>
      <c r="BI8" s="37" t="s">
        <v>10</v>
      </c>
      <c r="BJ8" s="105"/>
      <c r="BK8" s="45">
        <v>150.84200000000001</v>
      </c>
      <c r="BL8" s="37" t="s">
        <v>10</v>
      </c>
      <c r="BM8" s="45">
        <v>144.536</v>
      </c>
      <c r="BN8" s="37" t="s">
        <v>10</v>
      </c>
      <c r="BO8" s="105"/>
      <c r="BP8" s="45">
        <v>9085.7306000000008</v>
      </c>
      <c r="BQ8" s="37" t="s">
        <v>10</v>
      </c>
      <c r="BR8" s="45">
        <v>4167.4403000000002</v>
      </c>
      <c r="BS8" s="37" t="s">
        <v>10</v>
      </c>
      <c r="BT8" s="51"/>
      <c r="BU8" s="45">
        <v>2625.6179999999999</v>
      </c>
      <c r="BV8" s="37" t="s">
        <v>10</v>
      </c>
      <c r="BW8" s="45">
        <v>961.60400000000004</v>
      </c>
      <c r="BX8" s="37" t="s">
        <v>10</v>
      </c>
      <c r="BY8" s="51"/>
      <c r="BZ8" s="45">
        <v>476.59</v>
      </c>
      <c r="CA8" s="37" t="s">
        <v>10</v>
      </c>
      <c r="CB8" s="45">
        <v>229.47800000000001</v>
      </c>
      <c r="CC8" s="37" t="s">
        <v>10</v>
      </c>
      <c r="CD8" s="51"/>
      <c r="CE8" s="45">
        <v>2808.6801</v>
      </c>
      <c r="CF8" s="37" t="s">
        <v>10</v>
      </c>
      <c r="CG8" s="45">
        <v>1112.6117999999999</v>
      </c>
      <c r="CH8" s="37" t="s">
        <v>10</v>
      </c>
    </row>
    <row r="9" spans="1:86" ht="14.1" customHeight="1" x14ac:dyDescent="0.2">
      <c r="A9" s="1">
        <v>4.1666666666666664E-2</v>
      </c>
      <c r="B9" s="50">
        <f>(D9^2+F9^2)^0.5/6.3/1.73</f>
        <v>9.7147518545684957</v>
      </c>
      <c r="C9" s="53">
        <f>C8+D9/D$6</f>
        <v>250.19669999999999</v>
      </c>
      <c r="D9" s="43">
        <v>89.76</v>
      </c>
      <c r="E9" s="53">
        <f>E8+F9/F$6</f>
        <v>173.67069999999998</v>
      </c>
      <c r="F9" s="43">
        <v>56.160000000000004</v>
      </c>
      <c r="G9" s="50">
        <f>(I9^2+K9^2)^0.5/6.3/1.73</f>
        <v>4.9664597533839814</v>
      </c>
      <c r="H9" s="53">
        <f>H8+I9/I$6</f>
        <v>135.96289999999999</v>
      </c>
      <c r="I9" s="43">
        <v>47.52</v>
      </c>
      <c r="J9" s="53">
        <f>J8+K9/K$6</f>
        <v>116.95139999999999</v>
      </c>
      <c r="K9" s="43">
        <v>25.92</v>
      </c>
      <c r="L9" s="50">
        <f>(N9^2+P9^2)^0.5/6.3/1.73</f>
        <v>71.325344562871365</v>
      </c>
      <c r="M9" s="53">
        <f>M8+N9/N$6</f>
        <v>2377.5160000000001</v>
      </c>
      <c r="N9" s="43">
        <v>729.6</v>
      </c>
      <c r="O9" s="53">
        <f>O8+P9/P$6</f>
        <v>892.7358999999999</v>
      </c>
      <c r="P9" s="43">
        <v>268.32</v>
      </c>
      <c r="Q9" s="50">
        <f>(S9^2+U9^2)^0.5/6.3/1.73</f>
        <v>86.137223468895115</v>
      </c>
      <c r="R9" s="53">
        <f>R8+S9/S$6</f>
        <v>16339.8107</v>
      </c>
      <c r="S9" s="43">
        <v>853.2</v>
      </c>
      <c r="T9" s="53">
        <f>T8+U9/U$6</f>
        <v>6698.7415000000001</v>
      </c>
      <c r="U9" s="43">
        <v>391.68</v>
      </c>
      <c r="V9" s="50">
        <f>(X9^2+Z9^2)^0.5/6.3/1.73</f>
        <v>19.155088391002902</v>
      </c>
      <c r="W9" s="53">
        <f>W8+X9/X$6</f>
        <v>372.76080000000002</v>
      </c>
      <c r="X9" s="43">
        <v>171.84</v>
      </c>
      <c r="Y9" s="53">
        <f>Y8+Z9/Z$6</f>
        <v>230.4657</v>
      </c>
      <c r="Z9" s="43">
        <v>118.56</v>
      </c>
      <c r="AA9" s="50">
        <f>(AC9^2+AE9^2)^0.5/6.3/1.73</f>
        <v>0</v>
      </c>
      <c r="AB9" s="53">
        <f>AB8+AC9/AC$6</f>
        <v>0.23799999999999999</v>
      </c>
      <c r="AC9" s="43">
        <v>0</v>
      </c>
      <c r="AD9" s="53">
        <f>AD8+AE9/AE$6</f>
        <v>5.6000000000000001E-2</v>
      </c>
      <c r="AE9" s="38">
        <v>0</v>
      </c>
      <c r="AF9" s="50">
        <f>(AH9^2+AJ9^2)^0.5/6.3/1.73</f>
        <v>4.6915273056839508</v>
      </c>
      <c r="AG9" s="53">
        <f>AG8+AH9/AH$6</f>
        <v>691.19079999999997</v>
      </c>
      <c r="AH9" s="43">
        <v>32.64</v>
      </c>
      <c r="AI9" s="53">
        <f>AI8+AJ9/AJ$6</f>
        <v>755.02419999999995</v>
      </c>
      <c r="AJ9" s="43">
        <v>39.36</v>
      </c>
      <c r="AK9" s="50">
        <f>(AM9^2+AO9^2)^0.5/6.3/1.73</f>
        <v>4.8254260786122636</v>
      </c>
      <c r="AL9" s="53">
        <f>AL8+AM9/AM$6</f>
        <v>92.621799999999993</v>
      </c>
      <c r="AM9" s="43">
        <v>47.04</v>
      </c>
      <c r="AN9" s="53">
        <f>AN8+AO9/AO$6</f>
        <v>47.7029</v>
      </c>
      <c r="AO9" s="43">
        <v>23.52</v>
      </c>
      <c r="AP9" s="50">
        <f>(AR9^2+AT9^2)^0.5/6.3/1.73</f>
        <v>2.1089030366199402</v>
      </c>
      <c r="AQ9" s="53">
        <f>AQ8+AR9/AR$6</f>
        <v>23.519300000000001</v>
      </c>
      <c r="AR9" s="43">
        <v>11.040000000000001</v>
      </c>
      <c r="AS9" s="53">
        <f>AS8+AT9/AT$6</f>
        <v>39.071199999999997</v>
      </c>
      <c r="AT9" s="43">
        <v>20.16</v>
      </c>
      <c r="AU9" s="50">
        <f>(AW9^2+AY9^2)^0.5/6.3/1.73</f>
        <v>28.899919988154743</v>
      </c>
      <c r="AV9" s="53">
        <f>AV8+AW9/AW$6</f>
        <v>830.44830000000002</v>
      </c>
      <c r="AW9" s="43">
        <v>284.64</v>
      </c>
      <c r="AX9" s="53">
        <f>AX8+AY9/AY$6</f>
        <v>438.20609999999999</v>
      </c>
      <c r="AY9" s="43">
        <v>134.88</v>
      </c>
      <c r="AZ9" s="50">
        <f>(BB9^2+BD9^2)^0.5/6.3/1.73</f>
        <v>10.010334701802631</v>
      </c>
      <c r="BA9" s="53">
        <f>BA8+BB9/BB$6</f>
        <v>1780.1052</v>
      </c>
      <c r="BB9" s="43">
        <v>96</v>
      </c>
      <c r="BC9" s="53">
        <f>BC8+BD9/BD$6</f>
        <v>1139.4178999999999</v>
      </c>
      <c r="BD9" s="43">
        <v>51.84</v>
      </c>
      <c r="BE9" s="50">
        <f>(BG9^2+BI9^2)^0.5/6.3/1.73</f>
        <v>13.950351186855121</v>
      </c>
      <c r="BF9" s="53">
        <f>BF8+BG9/BG$6</f>
        <v>419.51240000000001</v>
      </c>
      <c r="BG9" s="43">
        <v>145.92000000000002</v>
      </c>
      <c r="BH9" s="53">
        <f>BH8+BI9/BI$6</f>
        <v>266.71889999999996</v>
      </c>
      <c r="BI9" s="43">
        <v>42.72</v>
      </c>
      <c r="BJ9" s="50">
        <f>(BL9^2+BN9^2)^0.5/6.3/1.73</f>
        <v>4.61588112206468</v>
      </c>
      <c r="BK9" s="53">
        <f>BK8+BL9/BL$6</f>
        <v>150.8511</v>
      </c>
      <c r="BL9" s="43">
        <v>43.68</v>
      </c>
      <c r="BM9" s="53">
        <f>BM8+BN9/BN$6</f>
        <v>144.5412</v>
      </c>
      <c r="BN9" s="43">
        <v>24.96</v>
      </c>
      <c r="BO9" s="50">
        <f>(BQ9^2+BS9^2)^0.5/6.3/1.73</f>
        <v>28.304640254464182</v>
      </c>
      <c r="BP9" s="53">
        <f>BP8+BQ9/BQ$6</f>
        <v>9085.8077000000012</v>
      </c>
      <c r="BQ9" s="43">
        <v>277.56</v>
      </c>
      <c r="BR9" s="53">
        <f>BR8+BS9/BS$6</f>
        <v>4167.4777000000004</v>
      </c>
      <c r="BS9" s="43">
        <v>134.64000000000001</v>
      </c>
      <c r="BT9" s="50">
        <f>(BV9^2+BX9^2)^0.5/6.3/1.73</f>
        <v>90.65110025507407</v>
      </c>
      <c r="BU9" s="53">
        <f>BU8+BV9/BV$6</f>
        <v>2625.7446999999997</v>
      </c>
      <c r="BV9" s="43">
        <v>912.24</v>
      </c>
      <c r="BW9" s="53">
        <f>BW8+BX9/BX$6</f>
        <v>961.6567</v>
      </c>
      <c r="BX9" s="43">
        <v>379.44</v>
      </c>
      <c r="BY9" s="50">
        <f>(CA9^2+CC9^2)^0.5/6.3/1.73</f>
        <v>17.55193307197942</v>
      </c>
      <c r="BZ9" s="53">
        <f>BZ8+CA9/CA$6</f>
        <v>476.6268</v>
      </c>
      <c r="CA9" s="43">
        <v>176.64000000000001</v>
      </c>
      <c r="CB9" s="53">
        <f>CB8+CC9/CC$6</f>
        <v>229.4933</v>
      </c>
      <c r="CC9" s="43">
        <v>73.44</v>
      </c>
      <c r="CD9" s="50">
        <f>(CF9^2+CH9^2)^0.5/6.3/1.73</f>
        <v>15.923574141580492</v>
      </c>
      <c r="CE9" s="53">
        <f>CE8+CF9/CF$6</f>
        <v>2808.7141000000001</v>
      </c>
      <c r="CF9" s="43">
        <v>163.20000000000002</v>
      </c>
      <c r="CG9" s="53">
        <f>CG8+CH9/CH$6</f>
        <v>1112.6241</v>
      </c>
      <c r="CH9" s="43">
        <v>59.04</v>
      </c>
    </row>
    <row r="10" spans="1:86" ht="14.1" customHeight="1" x14ac:dyDescent="0.2">
      <c r="A10" s="1">
        <v>8.3333333333333301E-2</v>
      </c>
      <c r="B10" s="50">
        <f t="shared" ref="B10:B32" si="0">(D10^2+F10^2)^0.5/6.3/1.73</f>
        <v>9.5526786405236166</v>
      </c>
      <c r="C10" s="53">
        <f t="shared" ref="C10:E32" si="1">C9+D10/D$6</f>
        <v>250.2149</v>
      </c>
      <c r="D10" s="38">
        <v>87.36</v>
      </c>
      <c r="E10" s="53">
        <f t="shared" si="1"/>
        <v>173.68249999999998</v>
      </c>
      <c r="F10" s="38">
        <v>56.64</v>
      </c>
      <c r="G10" s="50">
        <f t="shared" ref="G10:G32" si="2">(I10^2+K10^2)^0.5/6.3/1.73</f>
        <v>4.9492462924499447</v>
      </c>
      <c r="H10" s="53">
        <f t="shared" ref="H10:H32" si="3">H9+I10/I$6</f>
        <v>135.9727</v>
      </c>
      <c r="I10" s="38">
        <v>47.04</v>
      </c>
      <c r="J10" s="53">
        <f t="shared" ref="J10:J32" si="4">J9+K10/K$6</f>
        <v>116.95689999999999</v>
      </c>
      <c r="K10" s="38">
        <v>26.400000000000002</v>
      </c>
      <c r="L10" s="50">
        <f t="shared" ref="L10:L32" si="5">(N10^2+P10^2)^0.5/6.3/1.73</f>
        <v>67.172304102433131</v>
      </c>
      <c r="M10" s="53">
        <f t="shared" ref="M10:M32" si="6">M9+N10/N$6</f>
        <v>2377.6583000000001</v>
      </c>
      <c r="N10" s="38">
        <v>683.04</v>
      </c>
      <c r="O10" s="53">
        <f t="shared" ref="O10:O32" si="7">O9+P10/P$6</f>
        <v>892.79079999999988</v>
      </c>
      <c r="P10" s="38">
        <v>263.52</v>
      </c>
      <c r="Q10" s="50">
        <f t="shared" ref="Q10:Q32" si="8">(S10^2+U10^2)^0.5/6.3/1.73</f>
        <v>83.809234524094947</v>
      </c>
      <c r="R10" s="53">
        <f t="shared" ref="R10:R32" si="9">R9+S10/S$6</f>
        <v>16339.925499999999</v>
      </c>
      <c r="S10" s="38">
        <v>826.56000000000006</v>
      </c>
      <c r="T10" s="53">
        <f t="shared" ref="T10:T32" si="10">T9+U10/U$6</f>
        <v>6698.7955000000002</v>
      </c>
      <c r="U10" s="38">
        <v>388.8</v>
      </c>
      <c r="V10" s="50">
        <f t="shared" ref="V10:V32" si="11">(X10^2+Z10^2)^0.5/6.3/1.73</f>
        <v>18.133877357814558</v>
      </c>
      <c r="W10" s="53">
        <f t="shared" ref="W10:W32" si="12">W9+X10/X$6</f>
        <v>372.7944</v>
      </c>
      <c r="X10" s="38">
        <v>161.28</v>
      </c>
      <c r="Y10" s="53">
        <f t="shared" ref="Y10:Y32" si="13">Y9+Z10/Z$6</f>
        <v>230.48949999999999</v>
      </c>
      <c r="Z10" s="38">
        <v>114.24000000000001</v>
      </c>
      <c r="AA10" s="50">
        <f t="shared" ref="AA10:AA32" si="14">(AC10^2+AE10^2)^0.5/6.3/1.73</f>
        <v>0</v>
      </c>
      <c r="AB10" s="53">
        <f t="shared" ref="AB10:AB32" si="15">AB9+AC10/AC$6</f>
        <v>0.23799999999999999</v>
      </c>
      <c r="AC10" s="38">
        <v>0</v>
      </c>
      <c r="AD10" s="53">
        <f t="shared" ref="AD10:AD32" si="16">AD9+AE10/AE$6</f>
        <v>5.6000000000000001E-2</v>
      </c>
      <c r="AE10" s="38">
        <v>0</v>
      </c>
      <c r="AF10" s="50">
        <f t="shared" ref="AF10:AF32" si="17">(AH10^2+AJ10^2)^0.5/6.3/1.73</f>
        <v>4.0231641743077011</v>
      </c>
      <c r="AG10" s="53">
        <f t="shared" ref="AG10:AG32" si="18">AG9+AH10/AH$6</f>
        <v>691.19689999999991</v>
      </c>
      <c r="AH10" s="38">
        <v>29.28</v>
      </c>
      <c r="AI10" s="53">
        <f t="shared" ref="AI10:AI32" si="19">AI9+AJ10/AJ$6</f>
        <v>755.03099999999995</v>
      </c>
      <c r="AJ10" s="38">
        <v>32.64</v>
      </c>
      <c r="AK10" s="50">
        <f t="shared" ref="AK10:AK32" si="20">(AM10^2+AO10^2)^0.5/6.3/1.73</f>
        <v>4.6890461099322573</v>
      </c>
      <c r="AL10" s="53">
        <f t="shared" ref="AL10:AL32" si="21">AL9+AM10/AM$6</f>
        <v>92.631199999999993</v>
      </c>
      <c r="AM10" s="38">
        <v>45.12</v>
      </c>
      <c r="AN10" s="53">
        <f t="shared" ref="AN10:AN32" si="22">AN9+AO10/AO$6</f>
        <v>47.707900000000002</v>
      </c>
      <c r="AO10" s="38">
        <v>24</v>
      </c>
      <c r="AP10" s="50">
        <f t="shared" ref="AP10:AP32" si="23">(AR10^2+AT10^2)^0.5/6.3/1.73</f>
        <v>2.147635182425387</v>
      </c>
      <c r="AQ10" s="53">
        <f t="shared" ref="AQ10:AQ32" si="24">AQ9+AR10/AR$6</f>
        <v>23.521600000000003</v>
      </c>
      <c r="AR10" s="38">
        <v>11.040000000000001</v>
      </c>
      <c r="AS10" s="53">
        <f t="shared" ref="AS10:AS32" si="25">AS9+AT10/AT$6</f>
        <v>39.075499999999998</v>
      </c>
      <c r="AT10" s="38">
        <v>20.64</v>
      </c>
      <c r="AU10" s="50">
        <f t="shared" ref="AU10:AU32" si="26">(AW10^2+AY10^2)^0.5/6.3/1.73</f>
        <v>27.278606814338655</v>
      </c>
      <c r="AV10" s="53">
        <f t="shared" ref="AV10:AV32" si="27">AV9+AW10/AW$6</f>
        <v>830.50360000000001</v>
      </c>
      <c r="AW10" s="38">
        <v>265.44</v>
      </c>
      <c r="AX10" s="53">
        <f t="shared" ref="AX10:AX32" si="28">AX9+AY10/AY$6</f>
        <v>438.23399999999998</v>
      </c>
      <c r="AY10" s="38">
        <v>133.92000000000002</v>
      </c>
      <c r="AZ10" s="50">
        <f t="shared" ref="AZ10:AZ32" si="29">(BB10^2+BD10^2)^0.5/6.3/1.73</f>
        <v>9.8731829779869749</v>
      </c>
      <c r="BA10" s="53">
        <f t="shared" ref="BA10:BA32" si="30">BA9+BB10/BB$6</f>
        <v>1780.1249</v>
      </c>
      <c r="BB10" s="38">
        <v>94.56</v>
      </c>
      <c r="BC10" s="53">
        <f t="shared" ref="BC10:BC32" si="31">BC9+BD10/BD$6</f>
        <v>1139.4286</v>
      </c>
      <c r="BD10" s="38">
        <v>51.36</v>
      </c>
      <c r="BE10" s="50">
        <f t="shared" ref="BE10:BE32" si="32">(BG10^2+BI10^2)^0.5/6.3/1.73</f>
        <v>13.908090062449164</v>
      </c>
      <c r="BF10" s="53">
        <f t="shared" ref="BF10:BF32" si="33">BF9+BG10/BG$6</f>
        <v>419.54270000000002</v>
      </c>
      <c r="BG10" s="38">
        <v>145.44</v>
      </c>
      <c r="BH10" s="53">
        <f t="shared" ref="BH10:BH32" si="34">BH9+BI10/BI$6</f>
        <v>266.72779999999995</v>
      </c>
      <c r="BI10" s="38">
        <v>42.72</v>
      </c>
      <c r="BJ10" s="50">
        <f t="shared" ref="BJ10:BJ32" si="35">(BL10^2+BN10^2)^0.5/6.3/1.73</f>
        <v>4.5998858630717168</v>
      </c>
      <c r="BK10" s="53">
        <f t="shared" ref="BK10:BK32" si="36">BK9+BL10/BL$6</f>
        <v>150.86009999999999</v>
      </c>
      <c r="BL10" s="38">
        <v>43.2</v>
      </c>
      <c r="BM10" s="53">
        <f t="shared" ref="BM10:BM32" si="37">BM9+BN10/BN$6</f>
        <v>144.54650000000001</v>
      </c>
      <c r="BN10" s="38">
        <v>25.44</v>
      </c>
      <c r="BO10" s="50">
        <f t="shared" ref="BO10:BO32" si="38">(BQ10^2+BS10^2)^0.5/6.3/1.73</f>
        <v>26.782157616819049</v>
      </c>
      <c r="BP10" s="53">
        <f t="shared" ref="BP10:BP32" si="39">BP9+BQ10/BQ$6</f>
        <v>9085.8799000000017</v>
      </c>
      <c r="BQ10" s="38">
        <v>259.92</v>
      </c>
      <c r="BR10" s="53">
        <f t="shared" ref="BR10:BR32" si="40">BR9+BS10/BS$6</f>
        <v>4167.5146000000004</v>
      </c>
      <c r="BS10" s="38">
        <v>132.84</v>
      </c>
      <c r="BT10" s="50">
        <f t="shared" ref="BT10:BT32" si="41">(BV10^2+BX10^2)^0.5/6.3/1.73</f>
        <v>87.29222227968593</v>
      </c>
      <c r="BU10" s="53">
        <f t="shared" ref="BU10:BU32" si="42">BU9+BV10/BV$6</f>
        <v>2625.8665999999998</v>
      </c>
      <c r="BV10" s="38">
        <v>877.68000000000006</v>
      </c>
      <c r="BW10" s="53">
        <f t="shared" ref="BW10:BW32" si="43">BW9+BX10/BX$6</f>
        <v>961.70770000000005</v>
      </c>
      <c r="BX10" s="38">
        <v>367.2</v>
      </c>
      <c r="BY10" s="50">
        <f t="shared" ref="BY10:BY32" si="44">(CA10^2+CC10^2)^0.5/6.3/1.73</f>
        <v>16.905047342033075</v>
      </c>
      <c r="BZ10" s="53">
        <f t="shared" ref="BZ10:BZ32" si="45">BZ9+CA10/CA$6</f>
        <v>476.66230000000002</v>
      </c>
      <c r="CA10" s="38">
        <v>170.4</v>
      </c>
      <c r="CB10" s="53">
        <f t="shared" ref="CB10:CB32" si="46">CB9+CC10/CC$6</f>
        <v>229.50790000000001</v>
      </c>
      <c r="CC10" s="38">
        <v>70.08</v>
      </c>
      <c r="CD10" s="50">
        <f t="shared" ref="CD10:CD32" si="47">(CF10^2+CH10^2)^0.5/6.3/1.73</f>
        <v>15.969003870448171</v>
      </c>
      <c r="CE10" s="53">
        <f t="shared" ref="CE10:CE32" si="48">CE9+CF10/CF$6</f>
        <v>2808.7481000000002</v>
      </c>
      <c r="CF10" s="38">
        <v>163.20000000000002</v>
      </c>
      <c r="CG10" s="53">
        <f t="shared" ref="CG10:CG32" si="49">CG9+CH10/CH$6</f>
        <v>1112.6367</v>
      </c>
      <c r="CH10" s="38">
        <v>60.480000000000004</v>
      </c>
    </row>
    <row r="11" spans="1:86" ht="14.1" customHeight="1" x14ac:dyDescent="0.2">
      <c r="A11" s="1">
        <v>0.125</v>
      </c>
      <c r="B11" s="50">
        <f t="shared" si="0"/>
        <v>8.8224491655703581</v>
      </c>
      <c r="C11" s="53">
        <f t="shared" si="1"/>
        <v>250.23220000000001</v>
      </c>
      <c r="D11" s="38">
        <v>83.04</v>
      </c>
      <c r="E11" s="53">
        <f t="shared" si="1"/>
        <v>173.69259999999997</v>
      </c>
      <c r="F11" s="38">
        <v>48.480000000000004</v>
      </c>
      <c r="G11" s="50">
        <f t="shared" si="2"/>
        <v>4.9278417107886563</v>
      </c>
      <c r="H11" s="53">
        <f t="shared" si="3"/>
        <v>135.98250000000002</v>
      </c>
      <c r="I11" s="38">
        <v>47.04</v>
      </c>
      <c r="J11" s="53">
        <f t="shared" si="4"/>
        <v>116.96229999999998</v>
      </c>
      <c r="K11" s="38">
        <v>25.92</v>
      </c>
      <c r="L11" s="50">
        <f t="shared" si="5"/>
        <v>66.023308757348218</v>
      </c>
      <c r="M11" s="53">
        <f t="shared" si="6"/>
        <v>2377.7978000000003</v>
      </c>
      <c r="N11" s="38">
        <v>669.6</v>
      </c>
      <c r="O11" s="53">
        <f t="shared" si="7"/>
        <v>892.84569999999985</v>
      </c>
      <c r="P11" s="38">
        <v>263.52</v>
      </c>
      <c r="Q11" s="50">
        <f t="shared" si="8"/>
        <v>76.541592102380292</v>
      </c>
      <c r="R11" s="53">
        <f t="shared" si="9"/>
        <v>16340.030999999999</v>
      </c>
      <c r="S11" s="38">
        <v>759.6</v>
      </c>
      <c r="T11" s="53">
        <f t="shared" si="10"/>
        <v>6698.8433999999997</v>
      </c>
      <c r="U11" s="38">
        <v>344.88</v>
      </c>
      <c r="V11" s="50">
        <f t="shared" si="11"/>
        <v>18.78635604094864</v>
      </c>
      <c r="W11" s="53">
        <f t="shared" si="12"/>
        <v>372.82979999999998</v>
      </c>
      <c r="X11" s="38">
        <v>169.92000000000002</v>
      </c>
      <c r="Y11" s="53">
        <f t="shared" si="13"/>
        <v>230.51329999999999</v>
      </c>
      <c r="Z11" s="38">
        <v>114.24000000000001</v>
      </c>
      <c r="AA11" s="50">
        <f t="shared" si="14"/>
        <v>0</v>
      </c>
      <c r="AB11" s="53">
        <f t="shared" si="15"/>
        <v>0.23799999999999999</v>
      </c>
      <c r="AC11" s="38">
        <v>0</v>
      </c>
      <c r="AD11" s="53">
        <f t="shared" si="16"/>
        <v>5.6000000000000001E-2</v>
      </c>
      <c r="AE11" s="38">
        <v>0</v>
      </c>
      <c r="AF11" s="50">
        <f t="shared" si="17"/>
        <v>4.0231641743077011</v>
      </c>
      <c r="AG11" s="53">
        <f t="shared" si="18"/>
        <v>691.20299999999986</v>
      </c>
      <c r="AH11" s="38">
        <v>29.28</v>
      </c>
      <c r="AI11" s="53">
        <f t="shared" si="19"/>
        <v>755.03779999999995</v>
      </c>
      <c r="AJ11" s="38">
        <v>32.64</v>
      </c>
      <c r="AK11" s="50">
        <f t="shared" si="20"/>
        <v>4.8060936870699003</v>
      </c>
      <c r="AL11" s="53">
        <f t="shared" si="21"/>
        <v>92.640899999999988</v>
      </c>
      <c r="AM11" s="38">
        <v>46.56</v>
      </c>
      <c r="AN11" s="53">
        <f t="shared" si="22"/>
        <v>47.712900000000005</v>
      </c>
      <c r="AO11" s="38">
        <v>24</v>
      </c>
      <c r="AP11" s="50">
        <f t="shared" si="23"/>
        <v>2.1687548145986466</v>
      </c>
      <c r="AQ11" s="53">
        <f t="shared" si="24"/>
        <v>23.524000000000004</v>
      </c>
      <c r="AR11" s="38">
        <v>11.52</v>
      </c>
      <c r="AS11" s="53">
        <f t="shared" si="25"/>
        <v>39.079799999999999</v>
      </c>
      <c r="AT11" s="38">
        <v>20.64</v>
      </c>
      <c r="AU11" s="50">
        <f t="shared" si="26"/>
        <v>27.378501163168416</v>
      </c>
      <c r="AV11" s="53">
        <f t="shared" si="27"/>
        <v>830.55949999999996</v>
      </c>
      <c r="AW11" s="38">
        <v>268.32</v>
      </c>
      <c r="AX11" s="53">
        <f t="shared" si="28"/>
        <v>438.26119999999997</v>
      </c>
      <c r="AY11" s="38">
        <v>130.56</v>
      </c>
      <c r="AZ11" s="50">
        <f t="shared" si="29"/>
        <v>9.8345047965110339</v>
      </c>
      <c r="BA11" s="53">
        <f t="shared" si="30"/>
        <v>1780.1445000000001</v>
      </c>
      <c r="BB11" s="38">
        <v>94.08</v>
      </c>
      <c r="BC11" s="53">
        <f t="shared" si="31"/>
        <v>1139.4393</v>
      </c>
      <c r="BD11" s="38">
        <v>51.36</v>
      </c>
      <c r="BE11" s="50">
        <f t="shared" si="32"/>
        <v>13.562902728290096</v>
      </c>
      <c r="BF11" s="53">
        <f t="shared" si="33"/>
        <v>419.57230000000004</v>
      </c>
      <c r="BG11" s="38">
        <v>142.08000000000001</v>
      </c>
      <c r="BH11" s="53">
        <f t="shared" si="34"/>
        <v>266.73629999999997</v>
      </c>
      <c r="BI11" s="38">
        <v>40.800000000000004</v>
      </c>
      <c r="BJ11" s="50">
        <f t="shared" si="35"/>
        <v>4.5396153323618611</v>
      </c>
      <c r="BK11" s="53">
        <f t="shared" si="36"/>
        <v>150.869</v>
      </c>
      <c r="BL11" s="38">
        <v>42.72</v>
      </c>
      <c r="BM11" s="53">
        <f t="shared" si="37"/>
        <v>144.55170000000001</v>
      </c>
      <c r="BN11" s="38">
        <v>24.96</v>
      </c>
      <c r="BO11" s="50">
        <f t="shared" si="38"/>
        <v>26.502444740898461</v>
      </c>
      <c r="BP11" s="53">
        <f t="shared" si="39"/>
        <v>9085.9521000000022</v>
      </c>
      <c r="BQ11" s="38">
        <v>259.92</v>
      </c>
      <c r="BR11" s="53">
        <f t="shared" si="40"/>
        <v>4167.5496000000003</v>
      </c>
      <c r="BS11" s="38">
        <v>126</v>
      </c>
      <c r="BT11" s="50">
        <f t="shared" si="41"/>
        <v>86.170680646782188</v>
      </c>
      <c r="BU11" s="53">
        <f t="shared" si="42"/>
        <v>2625.9866999999999</v>
      </c>
      <c r="BV11" s="38">
        <v>864.72</v>
      </c>
      <c r="BW11" s="53">
        <f t="shared" si="43"/>
        <v>961.7586</v>
      </c>
      <c r="BX11" s="38">
        <v>366.48</v>
      </c>
      <c r="BY11" s="50">
        <f t="shared" si="44"/>
        <v>16.580913700978236</v>
      </c>
      <c r="BZ11" s="53">
        <f t="shared" si="45"/>
        <v>476.69670000000002</v>
      </c>
      <c r="CA11" s="38">
        <v>165.12</v>
      </c>
      <c r="CB11" s="53">
        <f t="shared" si="46"/>
        <v>229.5232</v>
      </c>
      <c r="CC11" s="38">
        <v>73.44</v>
      </c>
      <c r="CD11" s="50">
        <f t="shared" si="47"/>
        <v>15.84077441433622</v>
      </c>
      <c r="CE11" s="53">
        <f t="shared" si="48"/>
        <v>2808.7819000000004</v>
      </c>
      <c r="CF11" s="38">
        <v>162.24</v>
      </c>
      <c r="CG11" s="53">
        <f t="shared" si="49"/>
        <v>1112.6490000000001</v>
      </c>
      <c r="CH11" s="38">
        <v>59.04</v>
      </c>
    </row>
    <row r="12" spans="1:86" s="92" customFormat="1" ht="14.1" customHeight="1" x14ac:dyDescent="0.2">
      <c r="A12" s="87">
        <v>0.16666666666666699</v>
      </c>
      <c r="B12" s="97">
        <f t="shared" si="0"/>
        <v>8.7844437450807895</v>
      </c>
      <c r="C12" s="98">
        <f t="shared" si="1"/>
        <v>250.24940000000001</v>
      </c>
      <c r="D12" s="91">
        <v>82.56</v>
      </c>
      <c r="E12" s="98">
        <f t="shared" si="1"/>
        <v>173.70269999999996</v>
      </c>
      <c r="F12" s="91">
        <v>48.480000000000004</v>
      </c>
      <c r="G12" s="97">
        <f t="shared" si="2"/>
        <v>4.9664597533839814</v>
      </c>
      <c r="H12" s="98">
        <f t="shared" si="3"/>
        <v>135.9924</v>
      </c>
      <c r="I12" s="91">
        <v>47.52</v>
      </c>
      <c r="J12" s="98">
        <f t="shared" si="4"/>
        <v>116.96769999999998</v>
      </c>
      <c r="K12" s="91">
        <v>25.92</v>
      </c>
      <c r="L12" s="97">
        <f t="shared" si="5"/>
        <v>65.000309455988727</v>
      </c>
      <c r="M12" s="98">
        <f t="shared" si="6"/>
        <v>2377.9350000000004</v>
      </c>
      <c r="N12" s="91">
        <v>658.56000000000006</v>
      </c>
      <c r="O12" s="98">
        <f t="shared" si="7"/>
        <v>892.90009999999984</v>
      </c>
      <c r="P12" s="91">
        <v>261.12</v>
      </c>
      <c r="Q12" s="97">
        <f t="shared" si="8"/>
        <v>72.400682273739108</v>
      </c>
      <c r="R12" s="98">
        <f t="shared" si="9"/>
        <v>16340.1312</v>
      </c>
      <c r="S12" s="91">
        <v>721.44</v>
      </c>
      <c r="T12" s="98">
        <f t="shared" si="10"/>
        <v>6698.8877999999995</v>
      </c>
      <c r="U12" s="91">
        <v>319.68</v>
      </c>
      <c r="V12" s="97">
        <f t="shared" si="11"/>
        <v>18.554535790753626</v>
      </c>
      <c r="W12" s="98">
        <f t="shared" si="12"/>
        <v>372.86469999999997</v>
      </c>
      <c r="X12" s="91">
        <v>167.52</v>
      </c>
      <c r="Y12" s="98">
        <f t="shared" si="13"/>
        <v>230.53689999999997</v>
      </c>
      <c r="Z12" s="91">
        <v>113.28</v>
      </c>
      <c r="AA12" s="97">
        <f t="shared" si="14"/>
        <v>0</v>
      </c>
      <c r="AB12" s="98">
        <f t="shared" si="15"/>
        <v>0.23799999999999999</v>
      </c>
      <c r="AC12" s="91">
        <v>0</v>
      </c>
      <c r="AD12" s="98">
        <f t="shared" si="16"/>
        <v>5.6000000000000001E-2</v>
      </c>
      <c r="AE12" s="91">
        <v>0</v>
      </c>
      <c r="AF12" s="97">
        <f t="shared" si="17"/>
        <v>4.6295174327836248</v>
      </c>
      <c r="AG12" s="98">
        <f t="shared" si="18"/>
        <v>691.20969999999988</v>
      </c>
      <c r="AH12" s="91">
        <v>32.160000000000004</v>
      </c>
      <c r="AI12" s="98">
        <f t="shared" si="19"/>
        <v>755.04589999999996</v>
      </c>
      <c r="AJ12" s="91">
        <v>38.880000000000003</v>
      </c>
      <c r="AK12" s="97">
        <f t="shared" si="20"/>
        <v>4.5130475989556924</v>
      </c>
      <c r="AL12" s="98">
        <f t="shared" si="21"/>
        <v>92.649899999999988</v>
      </c>
      <c r="AM12" s="91">
        <v>43.2</v>
      </c>
      <c r="AN12" s="98">
        <f t="shared" si="22"/>
        <v>47.717800000000004</v>
      </c>
      <c r="AO12" s="91">
        <v>23.52</v>
      </c>
      <c r="AP12" s="97">
        <f t="shared" si="23"/>
        <v>2.1089030366199402</v>
      </c>
      <c r="AQ12" s="98">
        <f t="shared" si="24"/>
        <v>23.526300000000006</v>
      </c>
      <c r="AR12" s="91">
        <v>11.040000000000001</v>
      </c>
      <c r="AS12" s="98">
        <f t="shared" si="25"/>
        <v>39.083999999999996</v>
      </c>
      <c r="AT12" s="91">
        <v>20.16</v>
      </c>
      <c r="AU12" s="97">
        <f t="shared" si="26"/>
        <v>27.813286232572612</v>
      </c>
      <c r="AV12" s="98">
        <f t="shared" si="27"/>
        <v>830.6164</v>
      </c>
      <c r="AW12" s="91">
        <v>273.12</v>
      </c>
      <c r="AX12" s="98">
        <f t="shared" si="28"/>
        <v>438.28859999999997</v>
      </c>
      <c r="AY12" s="91">
        <v>131.52000000000001</v>
      </c>
      <c r="AZ12" s="97">
        <f t="shared" si="29"/>
        <v>9.8522388408020074</v>
      </c>
      <c r="BA12" s="98">
        <f t="shared" si="30"/>
        <v>1780.1642000000002</v>
      </c>
      <c r="BB12" s="91">
        <v>94.56</v>
      </c>
      <c r="BC12" s="98">
        <f t="shared" si="31"/>
        <v>1139.4499000000001</v>
      </c>
      <c r="BD12" s="91">
        <v>50.88</v>
      </c>
      <c r="BE12" s="97">
        <f t="shared" si="32"/>
        <v>13.508450859354607</v>
      </c>
      <c r="BF12" s="98">
        <f t="shared" si="33"/>
        <v>419.60180000000003</v>
      </c>
      <c r="BG12" s="91">
        <v>141.6</v>
      </c>
      <c r="BH12" s="98">
        <f t="shared" si="34"/>
        <v>266.74469999999997</v>
      </c>
      <c r="BI12" s="91">
        <v>40.32</v>
      </c>
      <c r="BJ12" s="97">
        <f t="shared" si="35"/>
        <v>4.7142107487144429</v>
      </c>
      <c r="BK12" s="98">
        <f t="shared" si="36"/>
        <v>150.8783</v>
      </c>
      <c r="BL12" s="91">
        <v>44.64</v>
      </c>
      <c r="BM12" s="98">
        <f t="shared" si="37"/>
        <v>144.55700000000002</v>
      </c>
      <c r="BN12" s="91">
        <v>25.44</v>
      </c>
      <c r="BO12" s="97">
        <f t="shared" si="38"/>
        <v>25.851446442355734</v>
      </c>
      <c r="BP12" s="98">
        <f t="shared" si="39"/>
        <v>9086.0218000000023</v>
      </c>
      <c r="BQ12" s="91">
        <v>250.92000000000002</v>
      </c>
      <c r="BR12" s="98">
        <f t="shared" si="40"/>
        <v>4167.5852000000004</v>
      </c>
      <c r="BS12" s="91">
        <v>128.16</v>
      </c>
      <c r="BT12" s="97">
        <f t="shared" si="41"/>
        <v>89.432636929463115</v>
      </c>
      <c r="BU12" s="98">
        <f t="shared" si="42"/>
        <v>2626.1113999999998</v>
      </c>
      <c r="BV12" s="91">
        <v>897.84</v>
      </c>
      <c r="BW12" s="98">
        <f t="shared" si="43"/>
        <v>961.81129999999996</v>
      </c>
      <c r="BX12" s="91">
        <v>379.44</v>
      </c>
      <c r="BY12" s="97">
        <f t="shared" si="44"/>
        <v>16.342615196502699</v>
      </c>
      <c r="BZ12" s="98">
        <f t="shared" si="45"/>
        <v>476.73090000000002</v>
      </c>
      <c r="CA12" s="91">
        <v>164.16</v>
      </c>
      <c r="CB12" s="98">
        <f t="shared" si="46"/>
        <v>229.5376</v>
      </c>
      <c r="CC12" s="91">
        <v>69.12</v>
      </c>
      <c r="CD12" s="97">
        <f t="shared" si="47"/>
        <v>15.855888872279085</v>
      </c>
      <c r="CE12" s="98">
        <f t="shared" si="48"/>
        <v>2808.8157000000006</v>
      </c>
      <c r="CF12" s="91">
        <v>162.24</v>
      </c>
      <c r="CG12" s="98">
        <f t="shared" si="49"/>
        <v>1112.6614000000002</v>
      </c>
      <c r="CH12" s="91">
        <v>59.52</v>
      </c>
    </row>
    <row r="13" spans="1:86" ht="14.1" customHeight="1" x14ac:dyDescent="0.2">
      <c r="A13" s="1">
        <v>0.20833333333333301</v>
      </c>
      <c r="B13" s="50">
        <f t="shared" si="0"/>
        <v>9.1267455906242887</v>
      </c>
      <c r="C13" s="53">
        <f t="shared" si="1"/>
        <v>250.26690000000002</v>
      </c>
      <c r="D13" s="38">
        <v>84</v>
      </c>
      <c r="E13" s="53">
        <f t="shared" si="1"/>
        <v>173.71379999999996</v>
      </c>
      <c r="F13" s="38">
        <v>53.28</v>
      </c>
      <c r="G13" s="50">
        <f t="shared" si="2"/>
        <v>5.1676133730132037</v>
      </c>
      <c r="H13" s="53">
        <f t="shared" si="3"/>
        <v>136.0026</v>
      </c>
      <c r="I13" s="38">
        <v>48.96</v>
      </c>
      <c r="J13" s="53">
        <f t="shared" si="4"/>
        <v>116.97349999999997</v>
      </c>
      <c r="K13" s="38">
        <v>27.84</v>
      </c>
      <c r="L13" s="50">
        <f t="shared" si="5"/>
        <v>68.00210783265203</v>
      </c>
      <c r="M13" s="53">
        <f t="shared" si="6"/>
        <v>2378.0781000000002</v>
      </c>
      <c r="N13" s="38">
        <v>686.88</v>
      </c>
      <c r="O13" s="53">
        <f t="shared" si="7"/>
        <v>892.95809999999983</v>
      </c>
      <c r="P13" s="38">
        <v>278.40000000000003</v>
      </c>
      <c r="Q13" s="50">
        <f t="shared" si="8"/>
        <v>74.797569347931926</v>
      </c>
      <c r="R13" s="53">
        <f t="shared" si="9"/>
        <v>16340.233700000001</v>
      </c>
      <c r="S13" s="38">
        <v>738</v>
      </c>
      <c r="T13" s="53">
        <f t="shared" si="10"/>
        <v>6698.9358999999995</v>
      </c>
      <c r="U13" s="38">
        <v>346.32</v>
      </c>
      <c r="V13" s="50">
        <f t="shared" si="11"/>
        <v>18.840790236110781</v>
      </c>
      <c r="W13" s="53">
        <f t="shared" si="12"/>
        <v>372.8997</v>
      </c>
      <c r="X13" s="38">
        <v>168</v>
      </c>
      <c r="Y13" s="53">
        <f t="shared" si="13"/>
        <v>230.56149999999997</v>
      </c>
      <c r="Z13" s="38">
        <v>118.08</v>
      </c>
      <c r="AA13" s="50">
        <f t="shared" si="14"/>
        <v>0</v>
      </c>
      <c r="AB13" s="53">
        <f t="shared" si="15"/>
        <v>0.23799999999999999</v>
      </c>
      <c r="AC13" s="38">
        <v>0</v>
      </c>
      <c r="AD13" s="53">
        <f t="shared" si="16"/>
        <v>5.6000000000000001E-2</v>
      </c>
      <c r="AE13" s="38">
        <v>0</v>
      </c>
      <c r="AF13" s="50">
        <f t="shared" si="17"/>
        <v>4.3377332064057201</v>
      </c>
      <c r="AG13" s="53">
        <f t="shared" si="18"/>
        <v>691.21619999999984</v>
      </c>
      <c r="AH13" s="38">
        <v>31.2</v>
      </c>
      <c r="AI13" s="53">
        <f t="shared" si="19"/>
        <v>755.05329999999992</v>
      </c>
      <c r="AJ13" s="38">
        <v>35.520000000000003</v>
      </c>
      <c r="AK13" s="50">
        <f t="shared" si="20"/>
        <v>4.8125464464576888</v>
      </c>
      <c r="AL13" s="53">
        <f t="shared" si="21"/>
        <v>92.659399999999991</v>
      </c>
      <c r="AM13" s="38">
        <v>45.6</v>
      </c>
      <c r="AN13" s="53">
        <f t="shared" si="22"/>
        <v>47.723200000000006</v>
      </c>
      <c r="AO13" s="38">
        <v>25.92</v>
      </c>
      <c r="AP13" s="50">
        <f t="shared" si="23"/>
        <v>2.186568295038839</v>
      </c>
      <c r="AQ13" s="53">
        <f t="shared" si="24"/>
        <v>23.528600000000008</v>
      </c>
      <c r="AR13" s="38">
        <v>11.040000000000001</v>
      </c>
      <c r="AS13" s="53">
        <f t="shared" si="25"/>
        <v>39.088399999999993</v>
      </c>
      <c r="AT13" s="38">
        <v>21.12</v>
      </c>
      <c r="AU13" s="50">
        <f t="shared" si="26"/>
        <v>28.689321017836608</v>
      </c>
      <c r="AV13" s="53">
        <f t="shared" si="27"/>
        <v>830.67549999999994</v>
      </c>
      <c r="AW13" s="38">
        <v>283.68</v>
      </c>
      <c r="AX13" s="53">
        <f t="shared" si="28"/>
        <v>438.31599999999997</v>
      </c>
      <c r="AY13" s="38">
        <v>131.52000000000001</v>
      </c>
      <c r="AZ13" s="50">
        <f t="shared" si="29"/>
        <v>10.013918590911919</v>
      </c>
      <c r="BA13" s="53">
        <f t="shared" si="30"/>
        <v>1780.1841000000002</v>
      </c>
      <c r="BB13" s="38">
        <v>95.52</v>
      </c>
      <c r="BC13" s="53">
        <f t="shared" si="31"/>
        <v>1139.4609</v>
      </c>
      <c r="BD13" s="38">
        <v>52.800000000000004</v>
      </c>
      <c r="BE13" s="50">
        <f t="shared" si="32"/>
        <v>13.764544884534169</v>
      </c>
      <c r="BF13" s="53">
        <f t="shared" si="33"/>
        <v>419.63170000000002</v>
      </c>
      <c r="BG13" s="38">
        <v>143.52000000000001</v>
      </c>
      <c r="BH13" s="53">
        <f t="shared" si="34"/>
        <v>266.75379999999996</v>
      </c>
      <c r="BI13" s="38">
        <v>43.68</v>
      </c>
      <c r="BJ13" s="50">
        <f t="shared" si="35"/>
        <v>5.7085019100249257</v>
      </c>
      <c r="BK13" s="53">
        <f t="shared" si="36"/>
        <v>150.8888</v>
      </c>
      <c r="BL13" s="38">
        <v>50.4</v>
      </c>
      <c r="BM13" s="53">
        <f t="shared" si="37"/>
        <v>144.56460000000001</v>
      </c>
      <c r="BN13" s="38">
        <v>36.480000000000004</v>
      </c>
      <c r="BO13" s="50">
        <f t="shared" si="38"/>
        <v>26.360388922480535</v>
      </c>
      <c r="BP13" s="53">
        <f t="shared" si="39"/>
        <v>9086.0923000000021</v>
      </c>
      <c r="BQ13" s="38">
        <v>253.8</v>
      </c>
      <c r="BR13" s="53">
        <f t="shared" si="40"/>
        <v>4167.6226000000006</v>
      </c>
      <c r="BS13" s="38">
        <v>134.64000000000001</v>
      </c>
      <c r="BT13" s="50">
        <f t="shared" si="41"/>
        <v>89.744055761690944</v>
      </c>
      <c r="BU13" s="53">
        <f t="shared" si="42"/>
        <v>2626.2363999999998</v>
      </c>
      <c r="BV13" s="38">
        <v>900</v>
      </c>
      <c r="BW13" s="53">
        <f t="shared" si="43"/>
        <v>961.86449999999991</v>
      </c>
      <c r="BX13" s="38">
        <v>383.04</v>
      </c>
      <c r="BY13" s="50">
        <f t="shared" si="44"/>
        <v>17.65506331432373</v>
      </c>
      <c r="BZ13" s="53">
        <f t="shared" si="45"/>
        <v>476.76770000000005</v>
      </c>
      <c r="CA13" s="38">
        <v>176.64000000000001</v>
      </c>
      <c r="CB13" s="53">
        <f t="shared" si="46"/>
        <v>229.55349999999999</v>
      </c>
      <c r="CC13" s="38">
        <v>76.320000000000007</v>
      </c>
      <c r="CD13" s="50">
        <f t="shared" si="47"/>
        <v>15.958615707822529</v>
      </c>
      <c r="CE13" s="53">
        <f t="shared" si="48"/>
        <v>2808.8496000000005</v>
      </c>
      <c r="CF13" s="38">
        <v>162.72</v>
      </c>
      <c r="CG13" s="53">
        <f t="shared" si="49"/>
        <v>1112.6742000000002</v>
      </c>
      <c r="CH13" s="38">
        <v>61.44</v>
      </c>
    </row>
    <row r="14" spans="1:86" ht="14.1" customHeight="1" x14ac:dyDescent="0.2">
      <c r="A14" s="1">
        <v>0.25</v>
      </c>
      <c r="B14" s="50">
        <f t="shared" si="0"/>
        <v>9.8463310416454757</v>
      </c>
      <c r="C14" s="53">
        <f t="shared" si="1"/>
        <v>250.28570000000002</v>
      </c>
      <c r="D14" s="38">
        <v>90.24</v>
      </c>
      <c r="E14" s="53">
        <f t="shared" si="1"/>
        <v>173.72589999999997</v>
      </c>
      <c r="F14" s="38">
        <v>58.08</v>
      </c>
      <c r="G14" s="50">
        <f t="shared" si="2"/>
        <v>5.3405636963047085</v>
      </c>
      <c r="H14" s="53">
        <f t="shared" si="3"/>
        <v>136.0129</v>
      </c>
      <c r="I14" s="38">
        <v>49.44</v>
      </c>
      <c r="J14" s="53">
        <f t="shared" si="4"/>
        <v>116.97989999999997</v>
      </c>
      <c r="K14" s="38">
        <v>30.72</v>
      </c>
      <c r="L14" s="50">
        <f t="shared" si="5"/>
        <v>73.856960500212537</v>
      </c>
      <c r="M14" s="53">
        <f t="shared" si="6"/>
        <v>2378.2338</v>
      </c>
      <c r="N14" s="38">
        <v>747.36</v>
      </c>
      <c r="O14" s="53">
        <f t="shared" si="7"/>
        <v>893.02039999999988</v>
      </c>
      <c r="P14" s="38">
        <v>299.04000000000002</v>
      </c>
      <c r="Q14" s="50">
        <f t="shared" si="8"/>
        <v>83.577404140692224</v>
      </c>
      <c r="R14" s="53">
        <f t="shared" si="9"/>
        <v>16340.348300000001</v>
      </c>
      <c r="S14" s="38">
        <v>825.12</v>
      </c>
      <c r="T14" s="53">
        <f t="shared" si="10"/>
        <v>6698.9894999999997</v>
      </c>
      <c r="U14" s="38">
        <v>385.92</v>
      </c>
      <c r="V14" s="50">
        <f t="shared" si="11"/>
        <v>20.612288552863749</v>
      </c>
      <c r="W14" s="53">
        <f t="shared" si="12"/>
        <v>372.93799999999999</v>
      </c>
      <c r="X14" s="38">
        <v>183.84</v>
      </c>
      <c r="Y14" s="53">
        <f t="shared" si="13"/>
        <v>230.58839999999998</v>
      </c>
      <c r="Z14" s="38">
        <v>129.12</v>
      </c>
      <c r="AA14" s="50">
        <f t="shared" si="14"/>
        <v>0</v>
      </c>
      <c r="AB14" s="53">
        <f t="shared" si="15"/>
        <v>0.23799999999999999</v>
      </c>
      <c r="AC14" s="38">
        <v>0</v>
      </c>
      <c r="AD14" s="53">
        <f t="shared" si="16"/>
        <v>5.6000000000000001E-2</v>
      </c>
      <c r="AE14" s="38">
        <v>0</v>
      </c>
      <c r="AF14" s="50">
        <f t="shared" si="17"/>
        <v>4.5336297755438659</v>
      </c>
      <c r="AG14" s="53">
        <f t="shared" si="18"/>
        <v>691.22279999999989</v>
      </c>
      <c r="AH14" s="38">
        <v>31.68</v>
      </c>
      <c r="AI14" s="53">
        <f t="shared" si="19"/>
        <v>755.06119999999987</v>
      </c>
      <c r="AJ14" s="38">
        <v>37.92</v>
      </c>
      <c r="AK14" s="50">
        <f t="shared" si="20"/>
        <v>4.9773827791538015</v>
      </c>
      <c r="AL14" s="53">
        <f t="shared" si="21"/>
        <v>92.669099999999986</v>
      </c>
      <c r="AM14" s="38">
        <v>46.56</v>
      </c>
      <c r="AN14" s="53">
        <f t="shared" si="22"/>
        <v>47.729000000000006</v>
      </c>
      <c r="AO14" s="38">
        <v>27.84</v>
      </c>
      <c r="AP14" s="50">
        <f t="shared" si="23"/>
        <v>2.6439118779725646</v>
      </c>
      <c r="AQ14" s="53">
        <f t="shared" si="24"/>
        <v>23.531600000000008</v>
      </c>
      <c r="AR14" s="38">
        <v>14.4</v>
      </c>
      <c r="AS14" s="53">
        <f t="shared" si="25"/>
        <v>39.093599999999995</v>
      </c>
      <c r="AT14" s="38">
        <v>24.96</v>
      </c>
      <c r="AU14" s="50">
        <f t="shared" si="26"/>
        <v>31.062741220199364</v>
      </c>
      <c r="AV14" s="53">
        <f t="shared" si="27"/>
        <v>830.73899999999992</v>
      </c>
      <c r="AW14" s="38">
        <v>304.8</v>
      </c>
      <c r="AX14" s="53">
        <f t="shared" si="28"/>
        <v>438.3467</v>
      </c>
      <c r="AY14" s="38">
        <v>147.36000000000001</v>
      </c>
      <c r="AZ14" s="50">
        <f t="shared" si="29"/>
        <v>10.313528367770873</v>
      </c>
      <c r="BA14" s="53">
        <f t="shared" si="30"/>
        <v>1780.2045000000003</v>
      </c>
      <c r="BB14" s="38">
        <v>97.92</v>
      </c>
      <c r="BC14" s="53">
        <f t="shared" si="31"/>
        <v>1139.4724000000001</v>
      </c>
      <c r="BD14" s="38">
        <v>55.2</v>
      </c>
      <c r="BE14" s="50">
        <f t="shared" si="32"/>
        <v>13.940893603435457</v>
      </c>
      <c r="BF14" s="53">
        <f t="shared" si="33"/>
        <v>419.6617</v>
      </c>
      <c r="BG14" s="38">
        <v>144</v>
      </c>
      <c r="BH14" s="53">
        <f t="shared" si="34"/>
        <v>266.76389999999998</v>
      </c>
      <c r="BI14" s="38">
        <v>48.480000000000004</v>
      </c>
      <c r="BJ14" s="50">
        <f t="shared" si="35"/>
        <v>4.8248231139000843</v>
      </c>
      <c r="BK14" s="53">
        <f t="shared" si="36"/>
        <v>150.89789999999999</v>
      </c>
      <c r="BL14" s="38">
        <v>43.68</v>
      </c>
      <c r="BM14" s="53">
        <f t="shared" si="37"/>
        <v>144.57070000000002</v>
      </c>
      <c r="BN14" s="38">
        <v>29.28</v>
      </c>
      <c r="BO14" s="50">
        <f t="shared" si="38"/>
        <v>27.863870728722421</v>
      </c>
      <c r="BP14" s="53">
        <f t="shared" si="39"/>
        <v>9086.1663000000026</v>
      </c>
      <c r="BQ14" s="38">
        <v>266.39999999999998</v>
      </c>
      <c r="BR14" s="53">
        <f t="shared" si="40"/>
        <v>4167.6631000000007</v>
      </c>
      <c r="BS14" s="38">
        <v>145.80000000000001</v>
      </c>
      <c r="BT14" s="50">
        <f t="shared" si="41"/>
        <v>103.10295539133594</v>
      </c>
      <c r="BU14" s="53">
        <f t="shared" si="42"/>
        <v>2626.3800999999999</v>
      </c>
      <c r="BV14" s="38">
        <v>1034.6400000000001</v>
      </c>
      <c r="BW14" s="53">
        <f t="shared" si="43"/>
        <v>961.92539999999985</v>
      </c>
      <c r="BX14" s="38">
        <v>438.48</v>
      </c>
      <c r="BY14" s="50">
        <f t="shared" si="44"/>
        <v>21.235172318022013</v>
      </c>
      <c r="BZ14" s="53">
        <f t="shared" si="45"/>
        <v>476.81120000000004</v>
      </c>
      <c r="CA14" s="38">
        <v>208.8</v>
      </c>
      <c r="CB14" s="53">
        <f t="shared" si="46"/>
        <v>229.57429999999999</v>
      </c>
      <c r="CC14" s="38">
        <v>99.84</v>
      </c>
      <c r="CD14" s="50">
        <f t="shared" si="47"/>
        <v>16.031070496626519</v>
      </c>
      <c r="CE14" s="53">
        <f t="shared" si="48"/>
        <v>2808.8836000000006</v>
      </c>
      <c r="CF14" s="38">
        <v>163.20000000000002</v>
      </c>
      <c r="CG14" s="53">
        <f t="shared" si="49"/>
        <v>1112.6872000000001</v>
      </c>
      <c r="CH14" s="38">
        <v>62.4</v>
      </c>
    </row>
    <row r="15" spans="1:86" ht="14.1" customHeight="1" x14ac:dyDescent="0.2">
      <c r="A15" s="1">
        <v>0.29166666666666702</v>
      </c>
      <c r="B15" s="50">
        <f t="shared" si="0"/>
        <v>10.463730797041981</v>
      </c>
      <c r="C15" s="53">
        <f t="shared" si="1"/>
        <v>250.30660000000003</v>
      </c>
      <c r="D15" s="38">
        <v>100.32000000000001</v>
      </c>
      <c r="E15" s="53">
        <f t="shared" si="1"/>
        <v>173.73719999999997</v>
      </c>
      <c r="F15" s="38">
        <v>54.24</v>
      </c>
      <c r="G15" s="50">
        <f t="shared" si="2"/>
        <v>4.9327592269417142</v>
      </c>
      <c r="H15" s="53">
        <f t="shared" si="3"/>
        <v>136.02260000000001</v>
      </c>
      <c r="I15" s="38">
        <v>46.56</v>
      </c>
      <c r="J15" s="53">
        <f t="shared" si="4"/>
        <v>116.98549999999997</v>
      </c>
      <c r="K15" s="38">
        <v>26.88</v>
      </c>
      <c r="L15" s="50">
        <f t="shared" si="5"/>
        <v>85.843035047748899</v>
      </c>
      <c r="M15" s="53">
        <f t="shared" si="6"/>
        <v>2378.4196999999999</v>
      </c>
      <c r="N15" s="38">
        <v>892.32</v>
      </c>
      <c r="O15" s="53">
        <f t="shared" si="7"/>
        <v>893.07899999999984</v>
      </c>
      <c r="P15" s="38">
        <v>281.28000000000003</v>
      </c>
      <c r="Q15" s="50">
        <f t="shared" si="8"/>
        <v>106.60559766692641</v>
      </c>
      <c r="R15" s="53">
        <f t="shared" si="9"/>
        <v>16340.500300000002</v>
      </c>
      <c r="S15" s="38">
        <v>1094.4000000000001</v>
      </c>
      <c r="T15" s="53">
        <f t="shared" si="10"/>
        <v>6699.0436999999993</v>
      </c>
      <c r="U15" s="38">
        <v>390.24</v>
      </c>
      <c r="V15" s="50">
        <f t="shared" si="11"/>
        <v>24.391174435349797</v>
      </c>
      <c r="W15" s="53">
        <f t="shared" si="12"/>
        <v>372.98629999999997</v>
      </c>
      <c r="X15" s="38">
        <v>231.84</v>
      </c>
      <c r="Y15" s="53">
        <f t="shared" si="13"/>
        <v>230.61549999999997</v>
      </c>
      <c r="Z15" s="38">
        <v>130.08000000000001</v>
      </c>
      <c r="AA15" s="50">
        <f t="shared" si="14"/>
        <v>0</v>
      </c>
      <c r="AB15" s="53">
        <f t="shared" si="15"/>
        <v>0.23799999999999999</v>
      </c>
      <c r="AC15" s="38">
        <v>0</v>
      </c>
      <c r="AD15" s="53">
        <f t="shared" si="16"/>
        <v>5.6000000000000001E-2</v>
      </c>
      <c r="AE15" s="38">
        <v>0</v>
      </c>
      <c r="AF15" s="50">
        <f t="shared" si="17"/>
        <v>3.9560743267241181</v>
      </c>
      <c r="AG15" s="53">
        <f t="shared" si="18"/>
        <v>691.22899999999993</v>
      </c>
      <c r="AH15" s="38">
        <v>29.76</v>
      </c>
      <c r="AI15" s="53">
        <f t="shared" si="19"/>
        <v>755.06769999999983</v>
      </c>
      <c r="AJ15" s="38">
        <v>31.2</v>
      </c>
      <c r="AK15" s="50">
        <f t="shared" si="20"/>
        <v>4.9067390559309976</v>
      </c>
      <c r="AL15" s="53">
        <f t="shared" si="21"/>
        <v>92.678899999999985</v>
      </c>
      <c r="AM15" s="38">
        <v>47.04</v>
      </c>
      <c r="AN15" s="53">
        <f t="shared" si="22"/>
        <v>47.734300000000005</v>
      </c>
      <c r="AO15" s="38">
        <v>25.44</v>
      </c>
      <c r="AP15" s="50">
        <f t="shared" si="23"/>
        <v>2.4928769300232148</v>
      </c>
      <c r="AQ15" s="53">
        <f t="shared" si="24"/>
        <v>23.534600000000008</v>
      </c>
      <c r="AR15" s="38">
        <v>14.4</v>
      </c>
      <c r="AS15" s="53">
        <f t="shared" si="25"/>
        <v>39.098399999999998</v>
      </c>
      <c r="AT15" s="38">
        <v>23.04</v>
      </c>
      <c r="AU15" s="50">
        <f t="shared" si="26"/>
        <v>36.941674242469446</v>
      </c>
      <c r="AV15" s="53">
        <f t="shared" si="27"/>
        <v>830.81709999999987</v>
      </c>
      <c r="AW15" s="38">
        <v>374.88</v>
      </c>
      <c r="AX15" s="53">
        <f t="shared" si="28"/>
        <v>438.37729999999999</v>
      </c>
      <c r="AY15" s="38">
        <v>146.88</v>
      </c>
      <c r="AZ15" s="50">
        <f t="shared" si="29"/>
        <v>10.89952649227819</v>
      </c>
      <c r="BA15" s="53">
        <f t="shared" si="30"/>
        <v>1780.2262000000003</v>
      </c>
      <c r="BB15" s="38">
        <v>104.16</v>
      </c>
      <c r="BC15" s="53">
        <f t="shared" si="31"/>
        <v>1139.4843000000001</v>
      </c>
      <c r="BD15" s="38">
        <v>57.120000000000005</v>
      </c>
      <c r="BE15" s="50">
        <f t="shared" si="32"/>
        <v>13.801625194291441</v>
      </c>
      <c r="BF15" s="53">
        <f t="shared" si="33"/>
        <v>419.69139999999999</v>
      </c>
      <c r="BG15" s="38">
        <v>142.56</v>
      </c>
      <c r="BH15" s="53">
        <f t="shared" si="34"/>
        <v>266.77389999999997</v>
      </c>
      <c r="BI15" s="38">
        <v>48</v>
      </c>
      <c r="BJ15" s="50">
        <f t="shared" si="35"/>
        <v>4.9351178942235912</v>
      </c>
      <c r="BK15" s="53">
        <f t="shared" si="36"/>
        <v>150.90729999999999</v>
      </c>
      <c r="BL15" s="38">
        <v>45.12</v>
      </c>
      <c r="BM15" s="53">
        <f t="shared" si="37"/>
        <v>144.57680000000002</v>
      </c>
      <c r="BN15" s="38">
        <v>29.28</v>
      </c>
      <c r="BO15" s="50">
        <f t="shared" si="38"/>
        <v>31.853923020292424</v>
      </c>
      <c r="BP15" s="53">
        <f t="shared" si="39"/>
        <v>9086.2545000000027</v>
      </c>
      <c r="BQ15" s="38">
        <v>317.52</v>
      </c>
      <c r="BR15" s="53">
        <f t="shared" si="40"/>
        <v>4167.7021000000004</v>
      </c>
      <c r="BS15" s="38">
        <v>140.4</v>
      </c>
      <c r="BT15" s="50">
        <f t="shared" si="41"/>
        <v>125.82275548171768</v>
      </c>
      <c r="BU15" s="53">
        <f t="shared" si="42"/>
        <v>2626.5607</v>
      </c>
      <c r="BV15" s="38">
        <v>1300.32</v>
      </c>
      <c r="BW15" s="53">
        <f t="shared" si="43"/>
        <v>961.9858999999999</v>
      </c>
      <c r="BX15" s="38">
        <v>435.6</v>
      </c>
      <c r="BY15" s="50">
        <f t="shared" si="44"/>
        <v>24.935342968474973</v>
      </c>
      <c r="BZ15" s="53">
        <f t="shared" si="45"/>
        <v>476.86370000000005</v>
      </c>
      <c r="CA15" s="38">
        <v>252</v>
      </c>
      <c r="CB15" s="53">
        <f t="shared" si="46"/>
        <v>229.59549999999999</v>
      </c>
      <c r="CC15" s="38">
        <v>101.76</v>
      </c>
      <c r="CD15" s="50">
        <f t="shared" si="47"/>
        <v>15.860658866609574</v>
      </c>
      <c r="CE15" s="53">
        <f t="shared" si="48"/>
        <v>2808.9173000000005</v>
      </c>
      <c r="CF15" s="38">
        <v>161.76</v>
      </c>
      <c r="CG15" s="53">
        <f t="shared" si="49"/>
        <v>1112.6999000000001</v>
      </c>
      <c r="CH15" s="38">
        <v>60.96</v>
      </c>
    </row>
    <row r="16" spans="1:86" ht="14.1" customHeight="1" x14ac:dyDescent="0.2">
      <c r="A16" s="1">
        <v>0.33333333333333298</v>
      </c>
      <c r="B16" s="50">
        <f t="shared" si="0"/>
        <v>11.110841838680701</v>
      </c>
      <c r="C16" s="53">
        <f t="shared" si="1"/>
        <v>250.32940000000002</v>
      </c>
      <c r="D16" s="38">
        <v>109.44</v>
      </c>
      <c r="E16" s="53">
        <f t="shared" si="1"/>
        <v>173.74799999999996</v>
      </c>
      <c r="F16" s="38">
        <v>51.84</v>
      </c>
      <c r="G16" s="50">
        <f t="shared" si="2"/>
        <v>5.0051673509013153</v>
      </c>
      <c r="H16" s="53">
        <f t="shared" si="3"/>
        <v>136.0326</v>
      </c>
      <c r="I16" s="38">
        <v>48</v>
      </c>
      <c r="J16" s="53">
        <f t="shared" si="4"/>
        <v>116.99089999999997</v>
      </c>
      <c r="K16" s="38">
        <v>25.92</v>
      </c>
      <c r="L16" s="50">
        <f t="shared" si="5"/>
        <v>98.419343237395154</v>
      </c>
      <c r="M16" s="53">
        <f t="shared" si="6"/>
        <v>2378.6347999999998</v>
      </c>
      <c r="N16" s="38">
        <v>1032.48</v>
      </c>
      <c r="O16" s="53">
        <f t="shared" si="7"/>
        <v>893.13959999999986</v>
      </c>
      <c r="P16" s="38">
        <v>290.88</v>
      </c>
      <c r="Q16" s="50">
        <f t="shared" si="8"/>
        <v>123.10819983196451</v>
      </c>
      <c r="R16" s="53">
        <f t="shared" si="9"/>
        <v>16340.675100000002</v>
      </c>
      <c r="S16" s="38">
        <v>1258.56</v>
      </c>
      <c r="T16" s="53">
        <f t="shared" si="10"/>
        <v>6699.108299999999</v>
      </c>
      <c r="U16" s="38">
        <v>465.12</v>
      </c>
      <c r="V16" s="50">
        <f t="shared" si="11"/>
        <v>25.781629899737947</v>
      </c>
      <c r="W16" s="53">
        <f t="shared" si="12"/>
        <v>373.03859999999997</v>
      </c>
      <c r="X16" s="38">
        <v>251.04</v>
      </c>
      <c r="Y16" s="53">
        <f t="shared" si="13"/>
        <v>230.64179999999996</v>
      </c>
      <c r="Z16" s="38">
        <v>126.24000000000001</v>
      </c>
      <c r="AA16" s="50">
        <f t="shared" si="14"/>
        <v>0</v>
      </c>
      <c r="AB16" s="53">
        <f t="shared" si="15"/>
        <v>0.23799999999999999</v>
      </c>
      <c r="AC16" s="38">
        <v>0</v>
      </c>
      <c r="AD16" s="53">
        <f t="shared" si="16"/>
        <v>5.6000000000000001E-2</v>
      </c>
      <c r="AE16" s="38">
        <v>0</v>
      </c>
      <c r="AF16" s="50">
        <f t="shared" si="17"/>
        <v>3.8635551356056257</v>
      </c>
      <c r="AG16" s="53">
        <f t="shared" si="18"/>
        <v>691.23539999999991</v>
      </c>
      <c r="AH16" s="38">
        <v>30.72</v>
      </c>
      <c r="AI16" s="53">
        <f t="shared" si="19"/>
        <v>755.0736999999998</v>
      </c>
      <c r="AJ16" s="38">
        <v>28.8</v>
      </c>
      <c r="AK16" s="50">
        <f t="shared" si="20"/>
        <v>6.2571954272808901</v>
      </c>
      <c r="AL16" s="53">
        <f t="shared" si="21"/>
        <v>92.691999999999979</v>
      </c>
      <c r="AM16" s="38">
        <v>62.88</v>
      </c>
      <c r="AN16" s="53">
        <f t="shared" si="22"/>
        <v>47.739800000000002</v>
      </c>
      <c r="AO16" s="38">
        <v>26.400000000000002</v>
      </c>
      <c r="AP16" s="50">
        <f t="shared" si="23"/>
        <v>2.1089030366199402</v>
      </c>
      <c r="AQ16" s="53">
        <f t="shared" si="24"/>
        <v>23.53690000000001</v>
      </c>
      <c r="AR16" s="38">
        <v>11.040000000000001</v>
      </c>
      <c r="AS16" s="53">
        <f t="shared" si="25"/>
        <v>39.102599999999995</v>
      </c>
      <c r="AT16" s="38">
        <v>20.16</v>
      </c>
      <c r="AU16" s="50">
        <f t="shared" si="26"/>
        <v>38.412941367439899</v>
      </c>
      <c r="AV16" s="53">
        <f t="shared" si="27"/>
        <v>830.89799999999991</v>
      </c>
      <c r="AW16" s="38">
        <v>388.32</v>
      </c>
      <c r="AX16" s="53">
        <f t="shared" si="28"/>
        <v>438.40989999999999</v>
      </c>
      <c r="AY16" s="38">
        <v>156.47999999999999</v>
      </c>
      <c r="AZ16" s="50">
        <f t="shared" si="29"/>
        <v>12.157955951842458</v>
      </c>
      <c r="BA16" s="53">
        <f t="shared" si="30"/>
        <v>1780.2505000000003</v>
      </c>
      <c r="BB16" s="38">
        <v>116.64</v>
      </c>
      <c r="BC16" s="53">
        <f t="shared" si="31"/>
        <v>1139.4974</v>
      </c>
      <c r="BD16" s="38">
        <v>62.88</v>
      </c>
      <c r="BE16" s="50">
        <f t="shared" si="32"/>
        <v>14.570763417400084</v>
      </c>
      <c r="BF16" s="53">
        <f t="shared" si="33"/>
        <v>419.72300000000001</v>
      </c>
      <c r="BG16" s="38">
        <v>151.68</v>
      </c>
      <c r="BH16" s="53">
        <f t="shared" si="34"/>
        <v>266.78369999999995</v>
      </c>
      <c r="BI16" s="38">
        <v>47.04</v>
      </c>
      <c r="BJ16" s="50">
        <f t="shared" si="35"/>
        <v>4.7897212879528848</v>
      </c>
      <c r="BK16" s="53">
        <f t="shared" si="36"/>
        <v>150.91649999999998</v>
      </c>
      <c r="BL16" s="38">
        <v>44.160000000000004</v>
      </c>
      <c r="BM16" s="53">
        <f t="shared" si="37"/>
        <v>144.58260000000001</v>
      </c>
      <c r="BN16" s="38">
        <v>27.84</v>
      </c>
      <c r="BO16" s="50">
        <f t="shared" si="38"/>
        <v>35.238337337475613</v>
      </c>
      <c r="BP16" s="53">
        <f t="shared" si="39"/>
        <v>9086.3538000000026</v>
      </c>
      <c r="BQ16" s="38">
        <v>357.48</v>
      </c>
      <c r="BR16" s="53">
        <f t="shared" si="40"/>
        <v>4167.7411000000002</v>
      </c>
      <c r="BS16" s="38">
        <v>140.4</v>
      </c>
      <c r="BT16" s="50">
        <f t="shared" si="41"/>
        <v>147.32155530348567</v>
      </c>
      <c r="BU16" s="53">
        <f t="shared" si="42"/>
        <v>2626.7748000000001</v>
      </c>
      <c r="BV16" s="38">
        <v>1541.52</v>
      </c>
      <c r="BW16" s="53">
        <f t="shared" si="43"/>
        <v>962.04829999999993</v>
      </c>
      <c r="BX16" s="38">
        <v>449.28000000000003</v>
      </c>
      <c r="BY16" s="50">
        <f t="shared" si="44"/>
        <v>24.747955741688344</v>
      </c>
      <c r="BZ16" s="53">
        <f t="shared" si="45"/>
        <v>476.91570000000007</v>
      </c>
      <c r="CA16" s="38">
        <v>249.6</v>
      </c>
      <c r="CB16" s="53">
        <f t="shared" si="46"/>
        <v>229.61679999999998</v>
      </c>
      <c r="CC16" s="38">
        <v>102.24000000000001</v>
      </c>
      <c r="CD16" s="50">
        <f t="shared" si="47"/>
        <v>15.299070220044179</v>
      </c>
      <c r="CE16" s="53">
        <f t="shared" si="48"/>
        <v>2808.9499000000005</v>
      </c>
      <c r="CF16" s="38">
        <v>156.47999999999999</v>
      </c>
      <c r="CG16" s="53">
        <f t="shared" si="49"/>
        <v>1112.7119</v>
      </c>
      <c r="CH16" s="38">
        <v>57.6</v>
      </c>
    </row>
    <row r="17" spans="1:86" s="24" customFormat="1" ht="14.1" customHeight="1" x14ac:dyDescent="0.2">
      <c r="A17" s="87">
        <v>0.375</v>
      </c>
      <c r="B17" s="97">
        <f t="shared" si="0"/>
        <v>11.979890194630265</v>
      </c>
      <c r="C17" s="98">
        <f t="shared" si="1"/>
        <v>250.35290000000003</v>
      </c>
      <c r="D17" s="91">
        <v>112.8</v>
      </c>
      <c r="E17" s="98">
        <f t="shared" si="1"/>
        <v>173.76169999999996</v>
      </c>
      <c r="F17" s="91">
        <v>65.760000000000005</v>
      </c>
      <c r="G17" s="97">
        <f t="shared" si="2"/>
        <v>6.8177849983994339</v>
      </c>
      <c r="H17" s="98">
        <f t="shared" si="3"/>
        <v>136.04490000000001</v>
      </c>
      <c r="I17" s="91">
        <v>59.04</v>
      </c>
      <c r="J17" s="98">
        <f t="shared" si="4"/>
        <v>117.00029999999997</v>
      </c>
      <c r="K17" s="91">
        <v>45.12</v>
      </c>
      <c r="L17" s="97">
        <f t="shared" si="5"/>
        <v>117.33765070749774</v>
      </c>
      <c r="M17" s="98">
        <f t="shared" si="6"/>
        <v>2378.8897999999999</v>
      </c>
      <c r="N17" s="91">
        <v>1224</v>
      </c>
      <c r="O17" s="98">
        <f t="shared" si="7"/>
        <v>893.21679999999981</v>
      </c>
      <c r="P17" s="91">
        <v>370.56</v>
      </c>
      <c r="Q17" s="97">
        <f t="shared" si="8"/>
        <v>159.52683525356505</v>
      </c>
      <c r="R17" s="98">
        <f t="shared" si="9"/>
        <v>16340.898700000002</v>
      </c>
      <c r="S17" s="91">
        <v>1609.92</v>
      </c>
      <c r="T17" s="98">
        <f t="shared" si="10"/>
        <v>6699.1994999999988</v>
      </c>
      <c r="U17" s="91">
        <v>656.64</v>
      </c>
      <c r="V17" s="97">
        <f t="shared" si="11"/>
        <v>26.74926514269076</v>
      </c>
      <c r="W17" s="98">
        <f t="shared" si="12"/>
        <v>373.0933</v>
      </c>
      <c r="X17" s="91">
        <v>262.56</v>
      </c>
      <c r="Y17" s="98">
        <f t="shared" si="13"/>
        <v>230.66819999999996</v>
      </c>
      <c r="Z17" s="91">
        <v>126.72</v>
      </c>
      <c r="AA17" s="97">
        <f t="shared" si="14"/>
        <v>0</v>
      </c>
      <c r="AB17" s="98">
        <f t="shared" si="15"/>
        <v>0.23799999999999999</v>
      </c>
      <c r="AC17" s="91">
        <v>0</v>
      </c>
      <c r="AD17" s="98">
        <f t="shared" si="16"/>
        <v>5.6000000000000001E-2</v>
      </c>
      <c r="AE17" s="91">
        <v>0</v>
      </c>
      <c r="AF17" s="97">
        <f t="shared" si="17"/>
        <v>5.2081780172965884</v>
      </c>
      <c r="AG17" s="98">
        <f t="shared" si="18"/>
        <v>691.24329999999986</v>
      </c>
      <c r="AH17" s="91">
        <v>37.92</v>
      </c>
      <c r="AI17" s="98">
        <f t="shared" si="19"/>
        <v>755.08249999999975</v>
      </c>
      <c r="AJ17" s="91">
        <v>42.24</v>
      </c>
      <c r="AK17" s="97">
        <f t="shared" si="20"/>
        <v>8.8610577107750768</v>
      </c>
      <c r="AL17" s="98">
        <f t="shared" si="21"/>
        <v>92.710899999999981</v>
      </c>
      <c r="AM17" s="91">
        <v>90.72</v>
      </c>
      <c r="AN17" s="98">
        <f t="shared" si="22"/>
        <v>47.746700000000004</v>
      </c>
      <c r="AO17" s="91">
        <v>33.119999999999997</v>
      </c>
      <c r="AP17" s="97">
        <f t="shared" si="23"/>
        <v>2.1687548145986466</v>
      </c>
      <c r="AQ17" s="98">
        <f t="shared" si="24"/>
        <v>23.539300000000011</v>
      </c>
      <c r="AR17" s="91">
        <v>11.52</v>
      </c>
      <c r="AS17" s="98">
        <f t="shared" si="25"/>
        <v>39.106899999999996</v>
      </c>
      <c r="AT17" s="91">
        <v>20.64</v>
      </c>
      <c r="AU17" s="97">
        <f t="shared" si="26"/>
        <v>39.462884792924434</v>
      </c>
      <c r="AV17" s="98">
        <f t="shared" si="27"/>
        <v>830.97969999999987</v>
      </c>
      <c r="AW17" s="91">
        <v>392.16</v>
      </c>
      <c r="AX17" s="98">
        <f t="shared" si="28"/>
        <v>438.44670000000002</v>
      </c>
      <c r="AY17" s="91">
        <v>176.64000000000001</v>
      </c>
      <c r="AZ17" s="97">
        <f t="shared" si="29"/>
        <v>12.056870848961042</v>
      </c>
      <c r="BA17" s="98">
        <f t="shared" si="30"/>
        <v>1780.2747000000004</v>
      </c>
      <c r="BB17" s="91">
        <v>116.16</v>
      </c>
      <c r="BC17" s="98">
        <f t="shared" si="31"/>
        <v>1139.5101999999999</v>
      </c>
      <c r="BD17" s="91">
        <v>61.44</v>
      </c>
      <c r="BE17" s="97">
        <f t="shared" si="32"/>
        <v>18.965661877354894</v>
      </c>
      <c r="BF17" s="98">
        <f t="shared" si="33"/>
        <v>419.7645</v>
      </c>
      <c r="BG17" s="91">
        <v>199.20000000000002</v>
      </c>
      <c r="BH17" s="98">
        <f t="shared" si="34"/>
        <v>266.79519999999997</v>
      </c>
      <c r="BI17" s="91">
        <v>55.2</v>
      </c>
      <c r="BJ17" s="97">
        <f t="shared" si="35"/>
        <v>10.71430684010044</v>
      </c>
      <c r="BK17" s="98">
        <f t="shared" si="36"/>
        <v>150.934</v>
      </c>
      <c r="BL17" s="91">
        <v>84</v>
      </c>
      <c r="BM17" s="98">
        <f t="shared" si="37"/>
        <v>144.59950000000001</v>
      </c>
      <c r="BN17" s="91">
        <v>81.12</v>
      </c>
      <c r="BO17" s="97">
        <f t="shared" si="38"/>
        <v>50.364413128188133</v>
      </c>
      <c r="BP17" s="98">
        <f t="shared" si="39"/>
        <v>9086.4927000000025</v>
      </c>
      <c r="BQ17" s="91">
        <v>500.04</v>
      </c>
      <c r="BR17" s="98">
        <f t="shared" si="40"/>
        <v>4167.8040000000001</v>
      </c>
      <c r="BS17" s="91">
        <v>226.44</v>
      </c>
      <c r="BT17" s="97">
        <f t="shared" si="41"/>
        <v>186.62918515544311</v>
      </c>
      <c r="BU17" s="98">
        <f t="shared" si="42"/>
        <v>2627.0463</v>
      </c>
      <c r="BV17" s="91">
        <v>1954.8</v>
      </c>
      <c r="BW17" s="98">
        <f t="shared" si="43"/>
        <v>962.12639999999988</v>
      </c>
      <c r="BX17" s="91">
        <v>562.32000000000005</v>
      </c>
      <c r="BY17" s="97">
        <f t="shared" si="44"/>
        <v>23.010052686798186</v>
      </c>
      <c r="BZ17" s="98">
        <f t="shared" si="45"/>
        <v>476.96380000000005</v>
      </c>
      <c r="CA17" s="91">
        <v>230.88</v>
      </c>
      <c r="CB17" s="98">
        <f t="shared" si="46"/>
        <v>229.63719999999998</v>
      </c>
      <c r="CC17" s="91">
        <v>97.92</v>
      </c>
      <c r="CD17" s="97">
        <f t="shared" si="47"/>
        <v>15.55143241352145</v>
      </c>
      <c r="CE17" s="98">
        <f t="shared" si="48"/>
        <v>2808.9830000000006</v>
      </c>
      <c r="CF17" s="91">
        <v>158.88</v>
      </c>
      <c r="CG17" s="98">
        <f t="shared" si="49"/>
        <v>1112.7242000000001</v>
      </c>
      <c r="CH17" s="91">
        <v>59.04</v>
      </c>
    </row>
    <row r="18" spans="1:86" s="92" customFormat="1" ht="14.1" customHeight="1" x14ac:dyDescent="0.2">
      <c r="A18" s="87">
        <v>0.41666666666666702</v>
      </c>
      <c r="B18" s="97">
        <f t="shared" si="0"/>
        <v>12.947677278291545</v>
      </c>
      <c r="C18" s="98">
        <f t="shared" si="1"/>
        <v>250.37730000000005</v>
      </c>
      <c r="D18" s="91">
        <v>117.12</v>
      </c>
      <c r="E18" s="98">
        <f t="shared" si="1"/>
        <v>173.77809999999997</v>
      </c>
      <c r="F18" s="91">
        <v>78.72</v>
      </c>
      <c r="G18" s="97">
        <f t="shared" si="2"/>
        <v>10.217451142306635</v>
      </c>
      <c r="H18" s="98">
        <f t="shared" si="3"/>
        <v>136.0617</v>
      </c>
      <c r="I18" s="91">
        <v>80.64</v>
      </c>
      <c r="J18" s="98">
        <f t="shared" si="4"/>
        <v>117.01629999999997</v>
      </c>
      <c r="K18" s="91">
        <v>76.8</v>
      </c>
      <c r="L18" s="97">
        <f t="shared" si="5"/>
        <v>122.23081284242352</v>
      </c>
      <c r="M18" s="98">
        <f t="shared" si="6"/>
        <v>2379.1558</v>
      </c>
      <c r="N18" s="91">
        <v>1276.8</v>
      </c>
      <c r="O18" s="98">
        <f t="shared" si="7"/>
        <v>893.29599999999982</v>
      </c>
      <c r="P18" s="91">
        <v>380.16</v>
      </c>
      <c r="Q18" s="97">
        <f t="shared" si="8"/>
        <v>161.79352232501154</v>
      </c>
      <c r="R18" s="98">
        <f t="shared" si="9"/>
        <v>16341.126400000001</v>
      </c>
      <c r="S18" s="91">
        <v>1639.44</v>
      </c>
      <c r="T18" s="98">
        <f t="shared" si="10"/>
        <v>6699.2896999999984</v>
      </c>
      <c r="U18" s="91">
        <v>649.44000000000005</v>
      </c>
      <c r="V18" s="97">
        <f t="shared" si="11"/>
        <v>24.884575705864144</v>
      </c>
      <c r="W18" s="98">
        <f t="shared" si="12"/>
        <v>373.14449999999999</v>
      </c>
      <c r="X18" s="91">
        <v>245.76</v>
      </c>
      <c r="Y18" s="98">
        <f t="shared" si="13"/>
        <v>230.69209999999995</v>
      </c>
      <c r="Z18" s="91">
        <v>114.72</v>
      </c>
      <c r="AA18" s="97">
        <f t="shared" si="14"/>
        <v>0</v>
      </c>
      <c r="AB18" s="98">
        <f t="shared" si="15"/>
        <v>0.23799999999999999</v>
      </c>
      <c r="AC18" s="91">
        <v>0</v>
      </c>
      <c r="AD18" s="98">
        <f t="shared" si="16"/>
        <v>5.6000000000000001E-2</v>
      </c>
      <c r="AE18" s="91">
        <v>0</v>
      </c>
      <c r="AF18" s="97">
        <f t="shared" si="17"/>
        <v>6.9179013556500726</v>
      </c>
      <c r="AG18" s="98">
        <f t="shared" si="18"/>
        <v>691.25399999999991</v>
      </c>
      <c r="AH18" s="91">
        <v>51.36</v>
      </c>
      <c r="AI18" s="98">
        <f t="shared" si="19"/>
        <v>755.09399999999971</v>
      </c>
      <c r="AJ18" s="91">
        <v>55.2</v>
      </c>
      <c r="AK18" s="97">
        <f t="shared" si="20"/>
        <v>8.9484016554534787</v>
      </c>
      <c r="AL18" s="98">
        <f t="shared" si="21"/>
        <v>92.729899999999986</v>
      </c>
      <c r="AM18" s="91">
        <v>91.2</v>
      </c>
      <c r="AN18" s="98">
        <f t="shared" si="22"/>
        <v>47.753900000000002</v>
      </c>
      <c r="AO18" s="91">
        <v>34.56</v>
      </c>
      <c r="AP18" s="97">
        <f t="shared" si="23"/>
        <v>2.0320875521161494</v>
      </c>
      <c r="AQ18" s="98">
        <f t="shared" si="24"/>
        <v>23.541600000000013</v>
      </c>
      <c r="AR18" s="91">
        <v>11.040000000000001</v>
      </c>
      <c r="AS18" s="98">
        <f t="shared" si="25"/>
        <v>39.110899999999994</v>
      </c>
      <c r="AT18" s="91">
        <v>19.2</v>
      </c>
      <c r="AU18" s="97">
        <f t="shared" si="26"/>
        <v>39.011070654079042</v>
      </c>
      <c r="AV18" s="98">
        <f t="shared" si="27"/>
        <v>831.06049999999982</v>
      </c>
      <c r="AW18" s="91">
        <v>387.84000000000003</v>
      </c>
      <c r="AX18" s="98">
        <f t="shared" si="28"/>
        <v>438.483</v>
      </c>
      <c r="AY18" s="91">
        <v>174.24</v>
      </c>
      <c r="AZ18" s="97">
        <f t="shared" si="29"/>
        <v>12.055020704141807</v>
      </c>
      <c r="BA18" s="98">
        <f t="shared" si="30"/>
        <v>1780.2990000000004</v>
      </c>
      <c r="BB18" s="91">
        <v>116.64</v>
      </c>
      <c r="BC18" s="98">
        <f t="shared" si="31"/>
        <v>1139.5228</v>
      </c>
      <c r="BD18" s="91">
        <v>60.480000000000004</v>
      </c>
      <c r="BE18" s="97">
        <f t="shared" si="32"/>
        <v>18.436191350417641</v>
      </c>
      <c r="BF18" s="98">
        <f t="shared" si="33"/>
        <v>419.80509999999998</v>
      </c>
      <c r="BG18" s="91">
        <v>194.88</v>
      </c>
      <c r="BH18" s="98">
        <f t="shared" si="34"/>
        <v>266.80539999999996</v>
      </c>
      <c r="BI18" s="91">
        <v>48.96</v>
      </c>
      <c r="BJ18" s="97">
        <f t="shared" si="35"/>
        <v>11.002871229347658</v>
      </c>
      <c r="BK18" s="98">
        <f t="shared" si="36"/>
        <v>150.95240000000001</v>
      </c>
      <c r="BL18" s="91">
        <v>88.320000000000007</v>
      </c>
      <c r="BM18" s="98">
        <f t="shared" si="37"/>
        <v>144.6164</v>
      </c>
      <c r="BN18" s="91">
        <v>81.12</v>
      </c>
      <c r="BO18" s="97">
        <f t="shared" si="38"/>
        <v>55.642758662557924</v>
      </c>
      <c r="BP18" s="98">
        <f t="shared" si="39"/>
        <v>9086.6470000000027</v>
      </c>
      <c r="BQ18" s="91">
        <v>555.48</v>
      </c>
      <c r="BR18" s="98">
        <f t="shared" si="40"/>
        <v>4167.8716000000004</v>
      </c>
      <c r="BS18" s="91">
        <v>243.36</v>
      </c>
      <c r="BT18" s="97">
        <f t="shared" si="41"/>
        <v>204.78789589473439</v>
      </c>
      <c r="BU18" s="98">
        <f t="shared" si="42"/>
        <v>2627.3447000000001</v>
      </c>
      <c r="BV18" s="91">
        <v>2148.48</v>
      </c>
      <c r="BW18" s="98">
        <f t="shared" si="43"/>
        <v>962.21039999999982</v>
      </c>
      <c r="BX18" s="91">
        <v>604.80000000000007</v>
      </c>
      <c r="BY18" s="97">
        <f t="shared" si="44"/>
        <v>20.793572070092083</v>
      </c>
      <c r="BZ18" s="98">
        <f t="shared" si="45"/>
        <v>477.00800000000004</v>
      </c>
      <c r="CA18" s="91">
        <v>212.16</v>
      </c>
      <c r="CB18" s="98">
        <f t="shared" si="46"/>
        <v>229.65379999999999</v>
      </c>
      <c r="CC18" s="91">
        <v>79.680000000000007</v>
      </c>
      <c r="CD18" s="97">
        <f t="shared" si="47"/>
        <v>15.788527679409269</v>
      </c>
      <c r="CE18" s="98">
        <f t="shared" si="48"/>
        <v>2809.0166000000008</v>
      </c>
      <c r="CF18" s="91">
        <v>161.28</v>
      </c>
      <c r="CG18" s="98">
        <f t="shared" si="49"/>
        <v>1112.7367000000002</v>
      </c>
      <c r="CH18" s="91">
        <v>60</v>
      </c>
    </row>
    <row r="19" spans="1:86" ht="14.1" customHeight="1" x14ac:dyDescent="0.2">
      <c r="A19" s="1">
        <v>0.45833333333333298</v>
      </c>
      <c r="B19" s="50">
        <f t="shared" si="0"/>
        <v>12.133682813060396</v>
      </c>
      <c r="C19" s="53">
        <f t="shared" si="1"/>
        <v>250.39980000000006</v>
      </c>
      <c r="D19" s="38">
        <v>108</v>
      </c>
      <c r="E19" s="53">
        <f t="shared" si="1"/>
        <v>173.79399999999995</v>
      </c>
      <c r="F19" s="38">
        <v>76.320000000000007</v>
      </c>
      <c r="G19" s="50">
        <f t="shared" si="2"/>
        <v>9.9047609256436342</v>
      </c>
      <c r="H19" s="53">
        <f t="shared" si="3"/>
        <v>136.0779</v>
      </c>
      <c r="I19" s="38">
        <v>77.760000000000005</v>
      </c>
      <c r="J19" s="53">
        <f t="shared" si="4"/>
        <v>117.03189999999998</v>
      </c>
      <c r="K19" s="38">
        <v>74.88</v>
      </c>
      <c r="L19" s="50">
        <f t="shared" si="5"/>
        <v>124.58166467769577</v>
      </c>
      <c r="M19" s="53">
        <f t="shared" si="6"/>
        <v>2379.4256999999998</v>
      </c>
      <c r="N19" s="38">
        <v>1295.52</v>
      </c>
      <c r="O19" s="53">
        <f t="shared" si="7"/>
        <v>893.38069999999982</v>
      </c>
      <c r="P19" s="38">
        <v>406.56</v>
      </c>
      <c r="Q19" s="50">
        <f t="shared" si="8"/>
        <v>163.08994135261688</v>
      </c>
      <c r="R19" s="53">
        <f t="shared" si="9"/>
        <v>16341.3541</v>
      </c>
      <c r="S19" s="38">
        <v>1639.44</v>
      </c>
      <c r="T19" s="53">
        <f t="shared" si="10"/>
        <v>6699.3850999999986</v>
      </c>
      <c r="U19" s="38">
        <v>686.88</v>
      </c>
      <c r="V19" s="50">
        <f t="shared" si="11"/>
        <v>24.327275923987333</v>
      </c>
      <c r="W19" s="53">
        <f t="shared" si="12"/>
        <v>373.19349999999997</v>
      </c>
      <c r="X19" s="38">
        <v>235.20000000000002</v>
      </c>
      <c r="Y19" s="53">
        <f t="shared" si="13"/>
        <v>230.71759999999995</v>
      </c>
      <c r="Z19" s="38">
        <v>122.4</v>
      </c>
      <c r="AA19" s="50">
        <f t="shared" si="14"/>
        <v>0</v>
      </c>
      <c r="AB19" s="53">
        <f t="shared" si="15"/>
        <v>0.23799999999999999</v>
      </c>
      <c r="AC19" s="38">
        <v>0</v>
      </c>
      <c r="AD19" s="53">
        <f t="shared" si="16"/>
        <v>5.6000000000000001E-2</v>
      </c>
      <c r="AE19" s="38">
        <v>0</v>
      </c>
      <c r="AF19" s="50">
        <f t="shared" si="17"/>
        <v>5.6085840533221791</v>
      </c>
      <c r="AG19" s="53">
        <f t="shared" si="18"/>
        <v>691.26269999999988</v>
      </c>
      <c r="AH19" s="38">
        <v>41.76</v>
      </c>
      <c r="AI19" s="53">
        <f t="shared" si="19"/>
        <v>755.10329999999976</v>
      </c>
      <c r="AJ19" s="38">
        <v>44.64</v>
      </c>
      <c r="AK19" s="50">
        <f t="shared" si="20"/>
        <v>8.5627245506942522</v>
      </c>
      <c r="AL19" s="53">
        <f t="shared" si="21"/>
        <v>92.74799999999999</v>
      </c>
      <c r="AM19" s="38">
        <v>86.88</v>
      </c>
      <c r="AN19" s="53">
        <f t="shared" si="22"/>
        <v>47.761000000000003</v>
      </c>
      <c r="AO19" s="38">
        <v>34.08</v>
      </c>
      <c r="AP19" s="50">
        <f t="shared" si="23"/>
        <v>2.4186345552869333</v>
      </c>
      <c r="AQ19" s="53">
        <f t="shared" si="24"/>
        <v>23.544600000000013</v>
      </c>
      <c r="AR19" s="38">
        <v>14.4</v>
      </c>
      <c r="AS19" s="53">
        <f t="shared" si="25"/>
        <v>39.115499999999997</v>
      </c>
      <c r="AT19" s="38">
        <v>22.080000000000002</v>
      </c>
      <c r="AU19" s="50">
        <f t="shared" si="26"/>
        <v>38.544326811049771</v>
      </c>
      <c r="AV19" s="53">
        <f t="shared" si="27"/>
        <v>831.13879999999983</v>
      </c>
      <c r="AW19" s="38">
        <v>375.84000000000003</v>
      </c>
      <c r="AX19" s="53">
        <f t="shared" si="28"/>
        <v>438.52210000000002</v>
      </c>
      <c r="AY19" s="38">
        <v>187.68</v>
      </c>
      <c r="AZ19" s="50">
        <f t="shared" si="29"/>
        <v>11.862665165128362</v>
      </c>
      <c r="BA19" s="53">
        <f t="shared" si="30"/>
        <v>1780.3227000000004</v>
      </c>
      <c r="BB19" s="38">
        <v>113.76</v>
      </c>
      <c r="BC19" s="53">
        <f t="shared" si="31"/>
        <v>1139.5355999999999</v>
      </c>
      <c r="BD19" s="38">
        <v>61.44</v>
      </c>
      <c r="BE19" s="50">
        <f t="shared" si="32"/>
        <v>16.922477949619665</v>
      </c>
      <c r="BF19" s="53">
        <f t="shared" si="33"/>
        <v>419.84139999999996</v>
      </c>
      <c r="BG19" s="38">
        <v>174.24</v>
      </c>
      <c r="BH19" s="53">
        <f t="shared" si="34"/>
        <v>266.81799999999998</v>
      </c>
      <c r="BI19" s="38">
        <v>60.480000000000004</v>
      </c>
      <c r="BJ19" s="50">
        <f t="shared" si="35"/>
        <v>7.9626092187164419</v>
      </c>
      <c r="BK19" s="53">
        <f t="shared" si="36"/>
        <v>150.96690000000001</v>
      </c>
      <c r="BL19" s="38">
        <v>69.600000000000009</v>
      </c>
      <c r="BM19" s="53">
        <f t="shared" si="37"/>
        <v>144.62719999999999</v>
      </c>
      <c r="BN19" s="38">
        <v>51.84</v>
      </c>
      <c r="BO19" s="50">
        <f t="shared" si="38"/>
        <v>51.101692674261287</v>
      </c>
      <c r="BP19" s="53">
        <f t="shared" si="39"/>
        <v>9086.7887000000028</v>
      </c>
      <c r="BQ19" s="38">
        <v>510.12</v>
      </c>
      <c r="BR19" s="53">
        <f t="shared" si="40"/>
        <v>4167.9337000000005</v>
      </c>
      <c r="BS19" s="38">
        <v>223.56</v>
      </c>
      <c r="BT19" s="50">
        <f t="shared" si="41"/>
        <v>210.26108686024745</v>
      </c>
      <c r="BU19" s="53">
        <f t="shared" si="42"/>
        <v>2627.6512000000002</v>
      </c>
      <c r="BV19" s="38">
        <v>2206.8000000000002</v>
      </c>
      <c r="BW19" s="53">
        <f t="shared" si="43"/>
        <v>962.29619999999977</v>
      </c>
      <c r="BX19" s="38">
        <v>617.76</v>
      </c>
      <c r="BY19" s="50">
        <f t="shared" si="44"/>
        <v>22.026577709864224</v>
      </c>
      <c r="BZ19" s="53">
        <f t="shared" si="45"/>
        <v>477.05500000000006</v>
      </c>
      <c r="CA19" s="38">
        <v>225.6</v>
      </c>
      <c r="CB19" s="53">
        <f t="shared" si="46"/>
        <v>229.67089999999999</v>
      </c>
      <c r="CC19" s="38">
        <v>82.08</v>
      </c>
      <c r="CD19" s="50">
        <f t="shared" si="47"/>
        <v>16.217041128380458</v>
      </c>
      <c r="CE19" s="53">
        <f t="shared" si="48"/>
        <v>2809.0512000000008</v>
      </c>
      <c r="CF19" s="38">
        <v>166.08</v>
      </c>
      <c r="CG19" s="53">
        <f t="shared" si="49"/>
        <v>1112.7493000000002</v>
      </c>
      <c r="CH19" s="38">
        <v>60.480000000000004</v>
      </c>
    </row>
    <row r="20" spans="1:86" ht="14.1" customHeight="1" x14ac:dyDescent="0.2">
      <c r="A20" s="1">
        <v>0.5</v>
      </c>
      <c r="B20" s="50">
        <f t="shared" si="0"/>
        <v>12.681973759467965</v>
      </c>
      <c r="C20" s="53">
        <f t="shared" si="1"/>
        <v>250.42340000000004</v>
      </c>
      <c r="D20" s="38">
        <v>113.28</v>
      </c>
      <c r="E20" s="53">
        <f t="shared" si="1"/>
        <v>173.81049999999996</v>
      </c>
      <c r="F20" s="38">
        <v>79.2</v>
      </c>
      <c r="G20" s="50">
        <f t="shared" si="2"/>
        <v>9.3491961702431521</v>
      </c>
      <c r="H20" s="53">
        <f t="shared" si="3"/>
        <v>136.0942</v>
      </c>
      <c r="I20" s="38">
        <v>78.239999999999995</v>
      </c>
      <c r="J20" s="53">
        <f t="shared" si="4"/>
        <v>117.04549999999998</v>
      </c>
      <c r="K20" s="38">
        <v>65.28</v>
      </c>
      <c r="L20" s="50">
        <f t="shared" si="5"/>
        <v>123.82762001871723</v>
      </c>
      <c r="M20" s="53">
        <f t="shared" si="6"/>
        <v>2379.6931</v>
      </c>
      <c r="N20" s="38">
        <v>1283.52</v>
      </c>
      <c r="O20" s="53">
        <f t="shared" si="7"/>
        <v>893.46759999999983</v>
      </c>
      <c r="P20" s="38">
        <v>417.12</v>
      </c>
      <c r="Q20" s="50">
        <f t="shared" si="8"/>
        <v>155.72479143877672</v>
      </c>
      <c r="R20" s="53">
        <f t="shared" si="9"/>
        <v>16341.5723</v>
      </c>
      <c r="S20" s="38">
        <v>1571.04</v>
      </c>
      <c r="T20" s="53">
        <f t="shared" si="10"/>
        <v>6699.4742999999989</v>
      </c>
      <c r="U20" s="38">
        <v>642.24</v>
      </c>
      <c r="V20" s="50">
        <f t="shared" si="11"/>
        <v>24.267045921150434</v>
      </c>
      <c r="W20" s="53">
        <f t="shared" si="12"/>
        <v>373.24309999999997</v>
      </c>
      <c r="X20" s="38">
        <v>238.08</v>
      </c>
      <c r="Y20" s="53">
        <f t="shared" si="13"/>
        <v>230.74159999999995</v>
      </c>
      <c r="Z20" s="38">
        <v>115.2</v>
      </c>
      <c r="AA20" s="50">
        <f t="shared" si="14"/>
        <v>0</v>
      </c>
      <c r="AB20" s="53">
        <f t="shared" si="15"/>
        <v>0.23799999999999999</v>
      </c>
      <c r="AC20" s="38">
        <v>0</v>
      </c>
      <c r="AD20" s="53">
        <f t="shared" si="16"/>
        <v>5.6000000000000001E-2</v>
      </c>
      <c r="AE20" s="38">
        <v>0</v>
      </c>
      <c r="AF20" s="50">
        <f t="shared" si="17"/>
        <v>6.3678094310069682</v>
      </c>
      <c r="AG20" s="53">
        <f t="shared" si="18"/>
        <v>691.27219999999988</v>
      </c>
      <c r="AH20" s="38">
        <v>45.6</v>
      </c>
      <c r="AI20" s="53">
        <f t="shared" si="19"/>
        <v>755.11419999999976</v>
      </c>
      <c r="AJ20" s="38">
        <v>52.32</v>
      </c>
      <c r="AK20" s="50">
        <f t="shared" si="20"/>
        <v>8.4728931258991391</v>
      </c>
      <c r="AL20" s="53">
        <f t="shared" si="21"/>
        <v>92.765799999999984</v>
      </c>
      <c r="AM20" s="38">
        <v>85.44</v>
      </c>
      <c r="AN20" s="53">
        <f t="shared" si="22"/>
        <v>47.768300000000004</v>
      </c>
      <c r="AO20" s="38">
        <v>35.04</v>
      </c>
      <c r="AP20" s="50">
        <f t="shared" si="23"/>
        <v>2.5406582067679087</v>
      </c>
      <c r="AQ20" s="53">
        <f t="shared" si="24"/>
        <v>23.547800000000013</v>
      </c>
      <c r="AR20" s="38">
        <v>15.36</v>
      </c>
      <c r="AS20" s="53">
        <f t="shared" si="25"/>
        <v>39.1203</v>
      </c>
      <c r="AT20" s="38">
        <v>23.04</v>
      </c>
      <c r="AU20" s="50">
        <f t="shared" si="26"/>
        <v>36.572909294578743</v>
      </c>
      <c r="AV20" s="53">
        <f t="shared" si="27"/>
        <v>831.21419999999978</v>
      </c>
      <c r="AW20" s="38">
        <v>361.92</v>
      </c>
      <c r="AX20" s="53">
        <f t="shared" si="28"/>
        <v>438.55690000000004</v>
      </c>
      <c r="AY20" s="38">
        <v>167.04</v>
      </c>
      <c r="AZ20" s="50">
        <f t="shared" si="29"/>
        <v>12.157955951842458</v>
      </c>
      <c r="BA20" s="53">
        <f t="shared" si="30"/>
        <v>1780.3470000000004</v>
      </c>
      <c r="BB20" s="38">
        <v>116.64</v>
      </c>
      <c r="BC20" s="53">
        <f t="shared" si="31"/>
        <v>1139.5486999999998</v>
      </c>
      <c r="BD20" s="38">
        <v>62.88</v>
      </c>
      <c r="BE20" s="50">
        <f t="shared" si="32"/>
        <v>42.523675609377243</v>
      </c>
      <c r="BF20" s="53">
        <f t="shared" si="33"/>
        <v>419.92319999999995</v>
      </c>
      <c r="BG20" s="38">
        <v>392.64</v>
      </c>
      <c r="BH20" s="53">
        <f t="shared" si="34"/>
        <v>266.86930000000001</v>
      </c>
      <c r="BI20" s="38">
        <v>246.24</v>
      </c>
      <c r="BJ20" s="50">
        <f t="shared" si="35"/>
        <v>9.1821505571963851</v>
      </c>
      <c r="BK20" s="53">
        <f t="shared" si="36"/>
        <v>150.98320000000001</v>
      </c>
      <c r="BL20" s="38">
        <v>78.239999999999995</v>
      </c>
      <c r="BM20" s="53">
        <f t="shared" si="37"/>
        <v>144.64019999999999</v>
      </c>
      <c r="BN20" s="38">
        <v>62.4</v>
      </c>
      <c r="BO20" s="50">
        <f t="shared" si="38"/>
        <v>45.121488807251119</v>
      </c>
      <c r="BP20" s="53">
        <f t="shared" si="39"/>
        <v>9086.9137000000028</v>
      </c>
      <c r="BQ20" s="38">
        <v>450</v>
      </c>
      <c r="BR20" s="53">
        <f t="shared" si="40"/>
        <v>4167.9888000000001</v>
      </c>
      <c r="BS20" s="38">
        <v>198.36</v>
      </c>
      <c r="BT20" s="50">
        <f t="shared" si="41"/>
        <v>205.93909733465856</v>
      </c>
      <c r="BU20" s="53">
        <f t="shared" si="42"/>
        <v>2627.9511000000002</v>
      </c>
      <c r="BV20" s="38">
        <v>2159.2800000000002</v>
      </c>
      <c r="BW20" s="53">
        <f t="shared" si="43"/>
        <v>962.38129999999978</v>
      </c>
      <c r="BX20" s="38">
        <v>612.72</v>
      </c>
      <c r="BY20" s="50">
        <f t="shared" si="44"/>
        <v>21.469712817187805</v>
      </c>
      <c r="BZ20" s="53">
        <f t="shared" si="45"/>
        <v>477.10080000000005</v>
      </c>
      <c r="CA20" s="38">
        <v>219.84</v>
      </c>
      <c r="CB20" s="53">
        <f t="shared" si="46"/>
        <v>229.68759999999997</v>
      </c>
      <c r="CC20" s="38">
        <v>80.16</v>
      </c>
      <c r="CD20" s="50">
        <f t="shared" si="47"/>
        <v>16.047879184983532</v>
      </c>
      <c r="CE20" s="53">
        <f t="shared" si="48"/>
        <v>2809.0855000000006</v>
      </c>
      <c r="CF20" s="38">
        <v>164.64000000000001</v>
      </c>
      <c r="CG20" s="53">
        <f t="shared" si="49"/>
        <v>1112.7616000000003</v>
      </c>
      <c r="CH20" s="38">
        <v>59.04</v>
      </c>
    </row>
    <row r="21" spans="1:86" ht="14.1" customHeight="1" x14ac:dyDescent="0.2">
      <c r="A21" s="1">
        <v>0.54166666666666696</v>
      </c>
      <c r="B21" s="50">
        <f t="shared" si="0"/>
        <v>11.349358769816099</v>
      </c>
      <c r="C21" s="53">
        <f t="shared" si="1"/>
        <v>250.44510000000005</v>
      </c>
      <c r="D21" s="38">
        <v>104.16</v>
      </c>
      <c r="E21" s="53">
        <f t="shared" si="1"/>
        <v>173.82439999999997</v>
      </c>
      <c r="F21" s="38">
        <v>66.72</v>
      </c>
      <c r="G21" s="50">
        <f t="shared" si="2"/>
        <v>9.1575086777412178</v>
      </c>
      <c r="H21" s="53">
        <f t="shared" si="3"/>
        <v>136.10919999999999</v>
      </c>
      <c r="I21" s="38">
        <v>72</v>
      </c>
      <c r="J21" s="53">
        <f t="shared" si="4"/>
        <v>117.05989999999997</v>
      </c>
      <c r="K21" s="38">
        <v>69.12</v>
      </c>
      <c r="L21" s="50">
        <f t="shared" si="5"/>
        <v>118.10301251179595</v>
      </c>
      <c r="M21" s="53">
        <f t="shared" si="6"/>
        <v>2379.9488999999999</v>
      </c>
      <c r="N21" s="38">
        <v>1227.8399999999999</v>
      </c>
      <c r="O21" s="53">
        <f t="shared" si="7"/>
        <v>893.54809999999986</v>
      </c>
      <c r="P21" s="38">
        <v>386.40000000000003</v>
      </c>
      <c r="Q21" s="50">
        <f t="shared" si="8"/>
        <v>148.83275548996693</v>
      </c>
      <c r="R21" s="53">
        <f t="shared" si="9"/>
        <v>16341.779399999999</v>
      </c>
      <c r="S21" s="38">
        <v>1491.1200000000001</v>
      </c>
      <c r="T21" s="53">
        <f t="shared" si="10"/>
        <v>6699.5629999999992</v>
      </c>
      <c r="U21" s="38">
        <v>638.64</v>
      </c>
      <c r="V21" s="50">
        <f t="shared" si="11"/>
        <v>24.585463226784743</v>
      </c>
      <c r="W21" s="53">
        <f t="shared" si="12"/>
        <v>373.29249999999996</v>
      </c>
      <c r="X21" s="38">
        <v>237.12</v>
      </c>
      <c r="Y21" s="53">
        <f t="shared" si="13"/>
        <v>230.76759999999996</v>
      </c>
      <c r="Z21" s="38">
        <v>124.8</v>
      </c>
      <c r="AA21" s="50">
        <f t="shared" si="14"/>
        <v>0</v>
      </c>
      <c r="AB21" s="53">
        <f t="shared" si="15"/>
        <v>0.23799999999999999</v>
      </c>
      <c r="AC21" s="38">
        <v>0</v>
      </c>
      <c r="AD21" s="53">
        <f t="shared" si="16"/>
        <v>5.6000000000000001E-2</v>
      </c>
      <c r="AE21" s="38">
        <v>0</v>
      </c>
      <c r="AF21" s="50">
        <f t="shared" si="17"/>
        <v>5.245102095135711</v>
      </c>
      <c r="AG21" s="53">
        <f t="shared" si="18"/>
        <v>691.27999999999986</v>
      </c>
      <c r="AH21" s="38">
        <v>37.44</v>
      </c>
      <c r="AI21" s="53">
        <f t="shared" si="19"/>
        <v>755.12319999999977</v>
      </c>
      <c r="AJ21" s="38">
        <v>43.2</v>
      </c>
      <c r="AK21" s="50">
        <f t="shared" si="20"/>
        <v>7.9185197364276512</v>
      </c>
      <c r="AL21" s="53">
        <f t="shared" si="21"/>
        <v>92.781999999999982</v>
      </c>
      <c r="AM21" s="38">
        <v>77.760000000000005</v>
      </c>
      <c r="AN21" s="53">
        <f t="shared" si="22"/>
        <v>47.776100000000007</v>
      </c>
      <c r="AO21" s="38">
        <v>37.44</v>
      </c>
      <c r="AP21" s="50">
        <f t="shared" si="23"/>
        <v>2.4854744503425206</v>
      </c>
      <c r="AQ21" s="53">
        <f t="shared" si="24"/>
        <v>23.550600000000014</v>
      </c>
      <c r="AR21" s="38">
        <v>13.44</v>
      </c>
      <c r="AS21" s="53">
        <f t="shared" si="25"/>
        <v>39.1252</v>
      </c>
      <c r="AT21" s="38">
        <v>23.52</v>
      </c>
      <c r="AU21" s="50">
        <f t="shared" si="26"/>
        <v>33.118898277731653</v>
      </c>
      <c r="AV21" s="53">
        <f t="shared" si="27"/>
        <v>831.28349999999978</v>
      </c>
      <c r="AW21" s="38">
        <v>332.64</v>
      </c>
      <c r="AX21" s="53">
        <f t="shared" si="28"/>
        <v>438.58610000000004</v>
      </c>
      <c r="AY21" s="38">
        <v>140.16</v>
      </c>
      <c r="AZ21" s="50">
        <f t="shared" si="29"/>
        <v>12.319604276971642</v>
      </c>
      <c r="BA21" s="53">
        <f t="shared" si="30"/>
        <v>1780.3715000000004</v>
      </c>
      <c r="BB21" s="38">
        <v>117.60000000000001</v>
      </c>
      <c r="BC21" s="53">
        <f t="shared" si="31"/>
        <v>1139.5621999999998</v>
      </c>
      <c r="BD21" s="38">
        <v>64.8</v>
      </c>
      <c r="BE21" s="50">
        <f t="shared" si="32"/>
        <v>60.208456349662221</v>
      </c>
      <c r="BF21" s="53">
        <f t="shared" si="33"/>
        <v>420.03629999999993</v>
      </c>
      <c r="BG21" s="38">
        <v>542.88</v>
      </c>
      <c r="BH21" s="53">
        <f t="shared" si="34"/>
        <v>266.9461</v>
      </c>
      <c r="BI21" s="38">
        <v>368.64</v>
      </c>
      <c r="BJ21" s="50">
        <f t="shared" si="35"/>
        <v>6.4143939720235732</v>
      </c>
      <c r="BK21" s="53">
        <f t="shared" si="36"/>
        <v>150.99550000000002</v>
      </c>
      <c r="BL21" s="38">
        <v>59.04</v>
      </c>
      <c r="BM21" s="53">
        <f t="shared" si="37"/>
        <v>144.648</v>
      </c>
      <c r="BN21" s="38">
        <v>37.44</v>
      </c>
      <c r="BO21" s="50">
        <f t="shared" si="38"/>
        <v>41.880370979601665</v>
      </c>
      <c r="BP21" s="53">
        <f t="shared" si="39"/>
        <v>9087.0306000000037</v>
      </c>
      <c r="BQ21" s="38">
        <v>420.84000000000003</v>
      </c>
      <c r="BR21" s="53">
        <f t="shared" si="40"/>
        <v>4168.0379000000003</v>
      </c>
      <c r="BS21" s="38">
        <v>176.76</v>
      </c>
      <c r="BT21" s="50">
        <f t="shared" si="41"/>
        <v>202.79026331539583</v>
      </c>
      <c r="BU21" s="53">
        <f t="shared" si="42"/>
        <v>2628.2451000000001</v>
      </c>
      <c r="BV21" s="38">
        <v>2116.8000000000002</v>
      </c>
      <c r="BW21" s="53">
        <f t="shared" si="43"/>
        <v>962.46959999999979</v>
      </c>
      <c r="BX21" s="38">
        <v>635.76</v>
      </c>
      <c r="BY21" s="50">
        <f t="shared" si="44"/>
        <v>21.852195692147767</v>
      </c>
      <c r="BZ21" s="53">
        <f t="shared" si="45"/>
        <v>477.14680000000004</v>
      </c>
      <c r="CA21" s="38">
        <v>220.8</v>
      </c>
      <c r="CB21" s="53">
        <f t="shared" si="46"/>
        <v>229.70619999999997</v>
      </c>
      <c r="CC21" s="38">
        <v>89.28</v>
      </c>
      <c r="CD21" s="50">
        <f t="shared" si="47"/>
        <v>15.695936023708065</v>
      </c>
      <c r="CE21" s="53">
        <f t="shared" si="48"/>
        <v>2809.1188000000006</v>
      </c>
      <c r="CF21" s="38">
        <v>159.84</v>
      </c>
      <c r="CG21" s="53">
        <f t="shared" si="49"/>
        <v>1112.7743000000003</v>
      </c>
      <c r="CH21" s="38">
        <v>60.96</v>
      </c>
    </row>
    <row r="22" spans="1:86" ht="14.1" customHeight="1" x14ac:dyDescent="0.2">
      <c r="A22" s="1">
        <v>0.58333333333333304</v>
      </c>
      <c r="B22" s="50">
        <f t="shared" si="0"/>
        <v>11.586983333182747</v>
      </c>
      <c r="C22" s="53">
        <f t="shared" si="1"/>
        <v>250.46750000000006</v>
      </c>
      <c r="D22" s="38">
        <v>107.52</v>
      </c>
      <c r="E22" s="53">
        <f t="shared" si="1"/>
        <v>173.83819999999997</v>
      </c>
      <c r="F22" s="38">
        <v>66.239999999999995</v>
      </c>
      <c r="G22" s="50">
        <f t="shared" si="2"/>
        <v>8.6898748062370039</v>
      </c>
      <c r="H22" s="53">
        <f t="shared" si="3"/>
        <v>136.12339999999998</v>
      </c>
      <c r="I22" s="38">
        <v>68.16</v>
      </c>
      <c r="J22" s="53">
        <f t="shared" si="4"/>
        <v>117.07359999999997</v>
      </c>
      <c r="K22" s="38">
        <v>65.760000000000005</v>
      </c>
      <c r="L22" s="50">
        <f t="shared" si="5"/>
        <v>119.39294528909683</v>
      </c>
      <c r="M22" s="53">
        <f t="shared" si="6"/>
        <v>2380.2077999999997</v>
      </c>
      <c r="N22" s="38">
        <v>1242.72</v>
      </c>
      <c r="O22" s="53">
        <f t="shared" si="7"/>
        <v>893.62849999999992</v>
      </c>
      <c r="P22" s="38">
        <v>385.92</v>
      </c>
      <c r="Q22" s="50">
        <f t="shared" si="8"/>
        <v>153.42513858731854</v>
      </c>
      <c r="R22" s="53">
        <f t="shared" si="9"/>
        <v>16341.993499999999</v>
      </c>
      <c r="S22" s="38">
        <v>1541.52</v>
      </c>
      <c r="T22" s="53">
        <f t="shared" si="10"/>
        <v>6699.6529999999993</v>
      </c>
      <c r="U22" s="38">
        <v>648</v>
      </c>
      <c r="V22" s="50">
        <f t="shared" si="11"/>
        <v>21.287763778700718</v>
      </c>
      <c r="W22" s="53">
        <f t="shared" si="12"/>
        <v>373.33439999999996</v>
      </c>
      <c r="X22" s="38">
        <v>201.12</v>
      </c>
      <c r="Y22" s="53">
        <f t="shared" si="13"/>
        <v>230.79169999999996</v>
      </c>
      <c r="Z22" s="38">
        <v>115.68</v>
      </c>
      <c r="AA22" s="50">
        <f t="shared" si="14"/>
        <v>0</v>
      </c>
      <c r="AB22" s="53">
        <f t="shared" si="15"/>
        <v>0.23799999999999999</v>
      </c>
      <c r="AC22" s="38">
        <v>0</v>
      </c>
      <c r="AD22" s="53">
        <f t="shared" si="16"/>
        <v>5.6000000000000001E-2</v>
      </c>
      <c r="AE22" s="38">
        <v>0</v>
      </c>
      <c r="AF22" s="50">
        <f t="shared" si="17"/>
        <v>5.3794638866752438</v>
      </c>
      <c r="AG22" s="53">
        <f t="shared" si="18"/>
        <v>691.28779999999983</v>
      </c>
      <c r="AH22" s="38">
        <v>37.44</v>
      </c>
      <c r="AI22" s="53">
        <f t="shared" si="19"/>
        <v>755.1325999999998</v>
      </c>
      <c r="AJ22" s="38">
        <v>45.12</v>
      </c>
      <c r="AK22" s="50">
        <f t="shared" si="20"/>
        <v>8.2764955802973095</v>
      </c>
      <c r="AL22" s="53">
        <f t="shared" si="21"/>
        <v>92.799399999999977</v>
      </c>
      <c r="AM22" s="38">
        <v>83.52</v>
      </c>
      <c r="AN22" s="53">
        <f t="shared" si="22"/>
        <v>47.783200000000008</v>
      </c>
      <c r="AO22" s="38">
        <v>34.08</v>
      </c>
      <c r="AP22" s="50">
        <f t="shared" si="23"/>
        <v>2.3716663064726689</v>
      </c>
      <c r="AQ22" s="53">
        <f t="shared" si="24"/>
        <v>23.553400000000014</v>
      </c>
      <c r="AR22" s="38">
        <v>13.44</v>
      </c>
      <c r="AS22" s="53">
        <f t="shared" si="25"/>
        <v>39.129800000000003</v>
      </c>
      <c r="AT22" s="38">
        <v>22.080000000000002</v>
      </c>
      <c r="AU22" s="50">
        <f t="shared" si="26"/>
        <v>36.175786822484334</v>
      </c>
      <c r="AV22" s="53">
        <f t="shared" si="27"/>
        <v>831.35849999999982</v>
      </c>
      <c r="AW22" s="38">
        <v>360</v>
      </c>
      <c r="AX22" s="53">
        <f t="shared" si="28"/>
        <v>438.61960000000005</v>
      </c>
      <c r="AY22" s="38">
        <v>160.80000000000001</v>
      </c>
      <c r="AZ22" s="50">
        <f t="shared" si="29"/>
        <v>11.779971203349309</v>
      </c>
      <c r="BA22" s="53">
        <f t="shared" si="30"/>
        <v>1780.3952000000004</v>
      </c>
      <c r="BB22" s="38">
        <v>113.76</v>
      </c>
      <c r="BC22" s="53">
        <f t="shared" si="31"/>
        <v>1139.5745999999999</v>
      </c>
      <c r="BD22" s="38">
        <v>59.52</v>
      </c>
      <c r="BE22" s="50">
        <f t="shared" si="32"/>
        <v>80.106942179768723</v>
      </c>
      <c r="BF22" s="53">
        <f t="shared" si="33"/>
        <v>420.18849999999992</v>
      </c>
      <c r="BG22" s="38">
        <v>730.56000000000006</v>
      </c>
      <c r="BH22" s="53">
        <f t="shared" si="34"/>
        <v>267.04570000000001</v>
      </c>
      <c r="BI22" s="38">
        <v>478.08</v>
      </c>
      <c r="BJ22" s="50">
        <f t="shared" si="35"/>
        <v>8.8081475364712372</v>
      </c>
      <c r="BK22" s="53">
        <f t="shared" si="36"/>
        <v>151.01150000000001</v>
      </c>
      <c r="BL22" s="38">
        <v>76.8</v>
      </c>
      <c r="BM22" s="53">
        <f t="shared" si="37"/>
        <v>144.66</v>
      </c>
      <c r="BN22" s="38">
        <v>57.6</v>
      </c>
      <c r="BO22" s="50">
        <f t="shared" si="38"/>
        <v>43.846924209420344</v>
      </c>
      <c r="BP22" s="53">
        <f t="shared" si="39"/>
        <v>9087.1520000000037</v>
      </c>
      <c r="BQ22" s="38">
        <v>437.04</v>
      </c>
      <c r="BR22" s="53">
        <f t="shared" si="40"/>
        <v>4168.0916000000007</v>
      </c>
      <c r="BS22" s="38">
        <v>193.32</v>
      </c>
      <c r="BT22" s="50">
        <f t="shared" si="41"/>
        <v>197.6860593460639</v>
      </c>
      <c r="BU22" s="53">
        <f t="shared" si="42"/>
        <v>2628.5334000000003</v>
      </c>
      <c r="BV22" s="38">
        <v>2075.7600000000002</v>
      </c>
      <c r="BW22" s="53">
        <f t="shared" si="43"/>
        <v>962.54979999999978</v>
      </c>
      <c r="BX22" s="38">
        <v>577.44000000000005</v>
      </c>
      <c r="BY22" s="50">
        <f t="shared" si="44"/>
        <v>23.196762828841539</v>
      </c>
      <c r="BZ22" s="53">
        <f t="shared" si="45"/>
        <v>477.19630000000006</v>
      </c>
      <c r="CA22" s="38">
        <v>237.6</v>
      </c>
      <c r="CB22" s="53">
        <f t="shared" si="46"/>
        <v>229.72419999999997</v>
      </c>
      <c r="CC22" s="38">
        <v>86.4</v>
      </c>
      <c r="CD22" s="50">
        <f t="shared" si="47"/>
        <v>15.577477244436244</v>
      </c>
      <c r="CE22" s="53">
        <f t="shared" si="48"/>
        <v>2809.1520000000005</v>
      </c>
      <c r="CF22" s="38">
        <v>159.36000000000001</v>
      </c>
      <c r="CG22" s="53">
        <f t="shared" si="49"/>
        <v>1112.7865000000002</v>
      </c>
      <c r="CH22" s="38">
        <v>58.56</v>
      </c>
    </row>
    <row r="23" spans="1:86" ht="14.1" customHeight="1" x14ac:dyDescent="0.2">
      <c r="A23" s="1">
        <v>0.625</v>
      </c>
      <c r="B23" s="50">
        <f t="shared" si="0"/>
        <v>11.428295640277618</v>
      </c>
      <c r="C23" s="53">
        <f t="shared" si="1"/>
        <v>250.48990000000006</v>
      </c>
      <c r="D23" s="38">
        <v>107.52</v>
      </c>
      <c r="E23" s="53">
        <f t="shared" si="1"/>
        <v>173.85129999999998</v>
      </c>
      <c r="F23" s="38">
        <v>62.88</v>
      </c>
      <c r="G23" s="50">
        <f t="shared" si="2"/>
        <v>7.1952376525086539</v>
      </c>
      <c r="H23" s="53">
        <f t="shared" si="3"/>
        <v>136.13599999999997</v>
      </c>
      <c r="I23" s="38">
        <v>60.480000000000004</v>
      </c>
      <c r="J23" s="53">
        <f t="shared" si="4"/>
        <v>117.08399999999997</v>
      </c>
      <c r="K23" s="38">
        <v>49.92</v>
      </c>
      <c r="L23" s="50">
        <f t="shared" si="5"/>
        <v>120.44381687237342</v>
      </c>
      <c r="M23" s="53">
        <f t="shared" si="6"/>
        <v>2380.4686999999999</v>
      </c>
      <c r="N23" s="38">
        <v>1252.32</v>
      </c>
      <c r="O23" s="53">
        <f t="shared" si="7"/>
        <v>893.71049999999991</v>
      </c>
      <c r="P23" s="38">
        <v>393.6</v>
      </c>
      <c r="Q23" s="50">
        <f t="shared" si="8"/>
        <v>150.87542513545478</v>
      </c>
      <c r="R23" s="53">
        <f t="shared" si="9"/>
        <v>16342.205799999998</v>
      </c>
      <c r="S23" s="38">
        <v>1528.56</v>
      </c>
      <c r="T23" s="53">
        <f t="shared" si="10"/>
        <v>6699.7371999999996</v>
      </c>
      <c r="U23" s="38">
        <v>606.24</v>
      </c>
      <c r="V23" s="50">
        <f t="shared" si="11"/>
        <v>21.251196160784129</v>
      </c>
      <c r="W23" s="53">
        <f t="shared" si="12"/>
        <v>373.37659999999994</v>
      </c>
      <c r="X23" s="38">
        <v>202.56</v>
      </c>
      <c r="Y23" s="53">
        <f t="shared" si="13"/>
        <v>230.81509999999997</v>
      </c>
      <c r="Z23" s="38">
        <v>112.32000000000001</v>
      </c>
      <c r="AA23" s="50">
        <f t="shared" si="14"/>
        <v>0</v>
      </c>
      <c r="AB23" s="53">
        <f t="shared" si="15"/>
        <v>0.23799999999999999</v>
      </c>
      <c r="AC23" s="38">
        <v>0</v>
      </c>
      <c r="AD23" s="53">
        <f t="shared" si="16"/>
        <v>5.6000000000000001E-2</v>
      </c>
      <c r="AE23" s="38">
        <v>0</v>
      </c>
      <c r="AF23" s="50">
        <f t="shared" si="17"/>
        <v>8.0595753248572937</v>
      </c>
      <c r="AG23" s="53">
        <f t="shared" si="18"/>
        <v>691.29869999999983</v>
      </c>
      <c r="AH23" s="38">
        <v>52.32</v>
      </c>
      <c r="AI23" s="53">
        <f t="shared" si="19"/>
        <v>755.14729999999975</v>
      </c>
      <c r="AJ23" s="38">
        <v>70.56</v>
      </c>
      <c r="AK23" s="50">
        <f t="shared" si="20"/>
        <v>8.7179527393262077</v>
      </c>
      <c r="AL23" s="53">
        <f t="shared" si="21"/>
        <v>92.817799999999977</v>
      </c>
      <c r="AM23" s="38">
        <v>88.320000000000007</v>
      </c>
      <c r="AN23" s="53">
        <f t="shared" si="22"/>
        <v>47.790500000000009</v>
      </c>
      <c r="AO23" s="38">
        <v>35.04</v>
      </c>
      <c r="AP23" s="50">
        <f t="shared" si="23"/>
        <v>2.7492851589344092</v>
      </c>
      <c r="AQ23" s="53">
        <f t="shared" si="24"/>
        <v>23.557000000000013</v>
      </c>
      <c r="AR23" s="38">
        <v>17.28</v>
      </c>
      <c r="AS23" s="53">
        <f t="shared" si="25"/>
        <v>39.134900000000002</v>
      </c>
      <c r="AT23" s="38">
        <v>24.48</v>
      </c>
      <c r="AU23" s="50">
        <f t="shared" si="26"/>
        <v>40.840488930788972</v>
      </c>
      <c r="AV23" s="53">
        <f t="shared" si="27"/>
        <v>831.44299999999987</v>
      </c>
      <c r="AW23" s="38">
        <v>405.6</v>
      </c>
      <c r="AX23" s="53">
        <f t="shared" si="28"/>
        <v>438.65780000000007</v>
      </c>
      <c r="AY23" s="38">
        <v>183.36</v>
      </c>
      <c r="AZ23" s="50">
        <f t="shared" si="29"/>
        <v>10.853160495291634</v>
      </c>
      <c r="BA23" s="53">
        <f t="shared" si="30"/>
        <v>1780.4171000000003</v>
      </c>
      <c r="BB23" s="38">
        <v>105.12</v>
      </c>
      <c r="BC23" s="53">
        <f t="shared" si="31"/>
        <v>1139.5858999999998</v>
      </c>
      <c r="BD23" s="38">
        <v>54.24</v>
      </c>
      <c r="BE23" s="50">
        <f t="shared" si="32"/>
        <v>84.147375633676603</v>
      </c>
      <c r="BF23" s="53">
        <f t="shared" si="33"/>
        <v>420.35209999999989</v>
      </c>
      <c r="BG23" s="38">
        <v>785.28</v>
      </c>
      <c r="BH23" s="53">
        <f t="shared" si="34"/>
        <v>267.14440000000002</v>
      </c>
      <c r="BI23" s="38">
        <v>473.76</v>
      </c>
      <c r="BJ23" s="50">
        <f t="shared" si="35"/>
        <v>9.2317622441293619</v>
      </c>
      <c r="BK23" s="53">
        <f t="shared" si="36"/>
        <v>151.02810000000002</v>
      </c>
      <c r="BL23" s="38">
        <v>79.680000000000007</v>
      </c>
      <c r="BM23" s="53">
        <f t="shared" si="37"/>
        <v>144.6728</v>
      </c>
      <c r="BN23" s="38">
        <v>61.44</v>
      </c>
      <c r="BO23" s="50">
        <f t="shared" si="38"/>
        <v>42.441690392459826</v>
      </c>
      <c r="BP23" s="53">
        <f t="shared" si="39"/>
        <v>9087.269500000004</v>
      </c>
      <c r="BQ23" s="38">
        <v>423</v>
      </c>
      <c r="BR23" s="53">
        <f t="shared" si="40"/>
        <v>4168.1436000000003</v>
      </c>
      <c r="BS23" s="38">
        <v>187.20000000000002</v>
      </c>
      <c r="BT23" s="50">
        <f t="shared" si="41"/>
        <v>202.74697098290233</v>
      </c>
      <c r="BU23" s="53">
        <f t="shared" si="42"/>
        <v>2628.8289000000004</v>
      </c>
      <c r="BV23" s="38">
        <v>2127.6</v>
      </c>
      <c r="BW23" s="53">
        <f t="shared" si="43"/>
        <v>962.63269999999977</v>
      </c>
      <c r="BX23" s="38">
        <v>596.88</v>
      </c>
      <c r="BY23" s="50">
        <f t="shared" si="44"/>
        <v>11.17159960766365</v>
      </c>
      <c r="BZ23" s="53">
        <f t="shared" si="45"/>
        <v>477.22020000000009</v>
      </c>
      <c r="CA23" s="38">
        <v>114.72</v>
      </c>
      <c r="CB23" s="53">
        <f t="shared" si="46"/>
        <v>229.73269999999997</v>
      </c>
      <c r="CC23" s="38">
        <v>40.800000000000004</v>
      </c>
      <c r="CD23" s="50">
        <f t="shared" si="47"/>
        <v>16.036453612723676</v>
      </c>
      <c r="CE23" s="53">
        <f t="shared" si="48"/>
        <v>2809.1862000000006</v>
      </c>
      <c r="CF23" s="38">
        <v>164.16</v>
      </c>
      <c r="CG23" s="53">
        <f t="shared" si="49"/>
        <v>1112.7990000000002</v>
      </c>
      <c r="CH23" s="38">
        <v>60</v>
      </c>
    </row>
    <row r="24" spans="1:86" ht="14.1" customHeight="1" x14ac:dyDescent="0.2">
      <c r="A24" s="1">
        <v>0.66666666666666696</v>
      </c>
      <c r="B24" s="50">
        <f t="shared" si="0"/>
        <v>11.209730410996389</v>
      </c>
      <c r="C24" s="53">
        <f t="shared" si="1"/>
        <v>250.51240000000007</v>
      </c>
      <c r="D24" s="38">
        <v>108</v>
      </c>
      <c r="E24" s="53">
        <f t="shared" si="1"/>
        <v>173.86319999999998</v>
      </c>
      <c r="F24" s="38">
        <v>57.120000000000005</v>
      </c>
      <c r="G24" s="50">
        <f t="shared" si="2"/>
        <v>7.5628346886632736</v>
      </c>
      <c r="H24" s="53">
        <f t="shared" si="3"/>
        <v>136.15049999999997</v>
      </c>
      <c r="I24" s="38">
        <v>69.600000000000009</v>
      </c>
      <c r="J24" s="53">
        <f t="shared" si="4"/>
        <v>117.09319999999998</v>
      </c>
      <c r="K24" s="38">
        <v>44.160000000000004</v>
      </c>
      <c r="L24" s="50">
        <f t="shared" si="5"/>
        <v>126.15733558456813</v>
      </c>
      <c r="M24" s="53">
        <f t="shared" si="6"/>
        <v>2380.7437</v>
      </c>
      <c r="N24" s="38">
        <v>1320</v>
      </c>
      <c r="O24" s="53">
        <f t="shared" si="7"/>
        <v>893.7906999999999</v>
      </c>
      <c r="P24" s="38">
        <v>384.96000000000004</v>
      </c>
      <c r="Q24" s="50">
        <f t="shared" si="8"/>
        <v>147.72244257625499</v>
      </c>
      <c r="R24" s="53">
        <f t="shared" si="9"/>
        <v>16342.413599999998</v>
      </c>
      <c r="S24" s="38">
        <v>1496.16</v>
      </c>
      <c r="T24" s="53">
        <f t="shared" si="10"/>
        <v>6699.8197999999993</v>
      </c>
      <c r="U24" s="38">
        <v>594.72</v>
      </c>
      <c r="V24" s="50">
        <f t="shared" si="11"/>
        <v>22.383095648845359</v>
      </c>
      <c r="W24" s="53">
        <f t="shared" si="12"/>
        <v>373.42139999999995</v>
      </c>
      <c r="X24" s="38">
        <v>215.04</v>
      </c>
      <c r="Y24" s="53">
        <f t="shared" si="13"/>
        <v>230.83909999999997</v>
      </c>
      <c r="Z24" s="38">
        <v>115.2</v>
      </c>
      <c r="AA24" s="50">
        <f t="shared" si="14"/>
        <v>0</v>
      </c>
      <c r="AB24" s="53">
        <f t="shared" si="15"/>
        <v>0.23799999999999999</v>
      </c>
      <c r="AC24" s="38">
        <v>0</v>
      </c>
      <c r="AD24" s="53">
        <f t="shared" si="16"/>
        <v>5.6000000000000001E-2</v>
      </c>
      <c r="AE24" s="38">
        <v>0</v>
      </c>
      <c r="AF24" s="50">
        <f t="shared" si="17"/>
        <v>4.2692265167089216</v>
      </c>
      <c r="AG24" s="53">
        <f t="shared" si="18"/>
        <v>691.30529999999987</v>
      </c>
      <c r="AH24" s="38">
        <v>31.68</v>
      </c>
      <c r="AI24" s="53">
        <f t="shared" si="19"/>
        <v>755.15439999999978</v>
      </c>
      <c r="AJ24" s="38">
        <v>34.08</v>
      </c>
      <c r="AK24" s="50">
        <f t="shared" si="20"/>
        <v>9.0720712719143659</v>
      </c>
      <c r="AL24" s="53">
        <f t="shared" si="21"/>
        <v>92.837099999999978</v>
      </c>
      <c r="AM24" s="38">
        <v>92.64</v>
      </c>
      <c r="AN24" s="53">
        <f t="shared" si="22"/>
        <v>47.797700000000006</v>
      </c>
      <c r="AO24" s="38">
        <v>34.56</v>
      </c>
      <c r="AP24" s="50">
        <f t="shared" si="23"/>
        <v>2.2841821049076692</v>
      </c>
      <c r="AQ24" s="53">
        <f t="shared" si="24"/>
        <v>23.559900000000013</v>
      </c>
      <c r="AR24" s="38">
        <v>13.92</v>
      </c>
      <c r="AS24" s="53">
        <f t="shared" si="25"/>
        <v>39.139200000000002</v>
      </c>
      <c r="AT24" s="38">
        <v>20.64</v>
      </c>
      <c r="AU24" s="50">
        <f t="shared" si="26"/>
        <v>42.650833975078719</v>
      </c>
      <c r="AV24" s="53">
        <f t="shared" si="27"/>
        <v>831.53159999999991</v>
      </c>
      <c r="AW24" s="38">
        <v>425.28000000000003</v>
      </c>
      <c r="AX24" s="53">
        <f t="shared" si="28"/>
        <v>438.69690000000008</v>
      </c>
      <c r="AY24" s="38">
        <v>187.68</v>
      </c>
      <c r="AZ24" s="50">
        <f t="shared" si="29"/>
        <v>10.892317074123854</v>
      </c>
      <c r="BA24" s="53">
        <f t="shared" si="30"/>
        <v>1780.4391000000003</v>
      </c>
      <c r="BB24" s="38">
        <v>105.60000000000001</v>
      </c>
      <c r="BC24" s="53">
        <f t="shared" si="31"/>
        <v>1139.5971999999997</v>
      </c>
      <c r="BD24" s="38">
        <v>54.24</v>
      </c>
      <c r="BE24" s="50">
        <f t="shared" si="32"/>
        <v>86.526522491071702</v>
      </c>
      <c r="BF24" s="53">
        <f t="shared" si="33"/>
        <v>420.52079999999989</v>
      </c>
      <c r="BG24" s="38">
        <v>809.76</v>
      </c>
      <c r="BH24" s="53">
        <f t="shared" si="34"/>
        <v>267.24510000000004</v>
      </c>
      <c r="BI24" s="38">
        <v>483.36</v>
      </c>
      <c r="BJ24" s="50">
        <f t="shared" si="35"/>
        <v>8.2974432862005383</v>
      </c>
      <c r="BK24" s="53">
        <f t="shared" si="36"/>
        <v>151.04310000000001</v>
      </c>
      <c r="BL24" s="38">
        <v>72</v>
      </c>
      <c r="BM24" s="53">
        <f t="shared" si="37"/>
        <v>144.6842</v>
      </c>
      <c r="BN24" s="38">
        <v>54.72</v>
      </c>
      <c r="BO24" s="50">
        <f t="shared" si="38"/>
        <v>45.689482204428472</v>
      </c>
      <c r="BP24" s="53">
        <f t="shared" si="39"/>
        <v>9087.3978000000043</v>
      </c>
      <c r="BQ24" s="38">
        <v>461.88</v>
      </c>
      <c r="BR24" s="53">
        <f t="shared" si="40"/>
        <v>4168.1953000000003</v>
      </c>
      <c r="BS24" s="38">
        <v>186.12</v>
      </c>
      <c r="BT24" s="50">
        <f t="shared" si="41"/>
        <v>205.02753798371037</v>
      </c>
      <c r="BU24" s="53">
        <f t="shared" si="42"/>
        <v>2629.1267000000003</v>
      </c>
      <c r="BV24" s="38">
        <v>2144.16</v>
      </c>
      <c r="BW24" s="53">
        <f t="shared" si="43"/>
        <v>962.72009999999977</v>
      </c>
      <c r="BX24" s="38">
        <v>629.28</v>
      </c>
      <c r="BY24" s="50">
        <f t="shared" si="44"/>
        <v>0</v>
      </c>
      <c r="BZ24" s="53">
        <f t="shared" si="45"/>
        <v>477.22020000000009</v>
      </c>
      <c r="CA24" s="38">
        <v>0</v>
      </c>
      <c r="CB24" s="53">
        <f t="shared" si="46"/>
        <v>229.73269999999997</v>
      </c>
      <c r="CC24" s="38">
        <v>0</v>
      </c>
      <c r="CD24" s="50">
        <f t="shared" si="47"/>
        <v>16.123542026745035</v>
      </c>
      <c r="CE24" s="53">
        <f t="shared" si="48"/>
        <v>2809.2205000000004</v>
      </c>
      <c r="CF24" s="38">
        <v>164.64000000000001</v>
      </c>
      <c r="CG24" s="53">
        <f t="shared" si="49"/>
        <v>1112.8118000000002</v>
      </c>
      <c r="CH24" s="38">
        <v>61.44</v>
      </c>
    </row>
    <row r="25" spans="1:86" ht="14.1" customHeight="1" x14ac:dyDescent="0.2">
      <c r="A25" s="1">
        <v>0.70833333333333304</v>
      </c>
      <c r="B25" s="50">
        <f t="shared" si="0"/>
        <v>12.313305105256244</v>
      </c>
      <c r="C25" s="53">
        <f t="shared" si="1"/>
        <v>250.53710000000007</v>
      </c>
      <c r="D25" s="38">
        <v>118.56</v>
      </c>
      <c r="E25" s="53">
        <f t="shared" si="1"/>
        <v>173.87629999999999</v>
      </c>
      <c r="F25" s="38">
        <v>62.88</v>
      </c>
      <c r="G25" s="50">
        <f t="shared" si="2"/>
        <v>6.5336330584533764</v>
      </c>
      <c r="H25" s="53">
        <f t="shared" si="3"/>
        <v>136.16329999999996</v>
      </c>
      <c r="I25" s="38">
        <v>61.44</v>
      </c>
      <c r="J25" s="53">
        <f t="shared" si="4"/>
        <v>117.10069999999997</v>
      </c>
      <c r="K25" s="38">
        <v>36</v>
      </c>
      <c r="L25" s="50">
        <f t="shared" si="5"/>
        <v>129.33253808320856</v>
      </c>
      <c r="M25" s="53">
        <f t="shared" si="6"/>
        <v>2381.0264000000002</v>
      </c>
      <c r="N25" s="38">
        <v>1356.96</v>
      </c>
      <c r="O25" s="53">
        <f t="shared" si="7"/>
        <v>893.87019999999995</v>
      </c>
      <c r="P25" s="38">
        <v>381.6</v>
      </c>
      <c r="Q25" s="50">
        <f t="shared" si="8"/>
        <v>139.00139064538558</v>
      </c>
      <c r="R25" s="53">
        <f t="shared" si="9"/>
        <v>16342.609299999998</v>
      </c>
      <c r="S25" s="38">
        <v>1409.04</v>
      </c>
      <c r="T25" s="53">
        <f t="shared" si="10"/>
        <v>6699.8970999999992</v>
      </c>
      <c r="U25" s="38">
        <v>556.56000000000006</v>
      </c>
      <c r="V25" s="50">
        <f t="shared" si="11"/>
        <v>23.833527277028942</v>
      </c>
      <c r="W25" s="53">
        <f t="shared" si="12"/>
        <v>373.46949999999993</v>
      </c>
      <c r="X25" s="38">
        <v>230.88</v>
      </c>
      <c r="Y25" s="53">
        <f t="shared" si="13"/>
        <v>230.86389999999997</v>
      </c>
      <c r="Z25" s="38">
        <v>119.04</v>
      </c>
      <c r="AA25" s="50">
        <f t="shared" si="14"/>
        <v>0</v>
      </c>
      <c r="AB25" s="53">
        <f t="shared" si="15"/>
        <v>0.23799999999999999</v>
      </c>
      <c r="AC25" s="38">
        <v>0</v>
      </c>
      <c r="AD25" s="53">
        <f t="shared" si="16"/>
        <v>5.6000000000000001E-2</v>
      </c>
      <c r="AE25" s="38">
        <v>0</v>
      </c>
      <c r="AF25" s="50">
        <f t="shared" si="17"/>
        <v>4.9515971062109658</v>
      </c>
      <c r="AG25" s="53">
        <f t="shared" si="18"/>
        <v>691.31319999999982</v>
      </c>
      <c r="AH25" s="38">
        <v>37.92</v>
      </c>
      <c r="AI25" s="53">
        <f t="shared" si="19"/>
        <v>755.16239999999982</v>
      </c>
      <c r="AJ25" s="38">
        <v>38.4</v>
      </c>
      <c r="AK25" s="50">
        <f t="shared" si="20"/>
        <v>9.2171487781267327</v>
      </c>
      <c r="AL25" s="53">
        <f t="shared" si="21"/>
        <v>92.856599999999972</v>
      </c>
      <c r="AM25" s="38">
        <v>93.600000000000009</v>
      </c>
      <c r="AN25" s="53">
        <f t="shared" si="22"/>
        <v>47.805300000000003</v>
      </c>
      <c r="AO25" s="38">
        <v>36.480000000000004</v>
      </c>
      <c r="AP25" s="50">
        <f t="shared" si="23"/>
        <v>2.1754519632662324</v>
      </c>
      <c r="AQ25" s="53">
        <f t="shared" si="24"/>
        <v>23.562500000000014</v>
      </c>
      <c r="AR25" s="38">
        <v>12.48</v>
      </c>
      <c r="AS25" s="53">
        <f t="shared" si="25"/>
        <v>39.1434</v>
      </c>
      <c r="AT25" s="38">
        <v>20.16</v>
      </c>
      <c r="AU25" s="50">
        <f t="shared" si="26"/>
        <v>44.429508936644027</v>
      </c>
      <c r="AV25" s="53">
        <f t="shared" si="27"/>
        <v>831.62429999999995</v>
      </c>
      <c r="AW25" s="38">
        <v>444.96000000000004</v>
      </c>
      <c r="AX25" s="53">
        <f t="shared" si="28"/>
        <v>438.7367000000001</v>
      </c>
      <c r="AY25" s="38">
        <v>191.04</v>
      </c>
      <c r="AZ25" s="50">
        <f t="shared" si="29"/>
        <v>10.971890466167109</v>
      </c>
      <c r="BA25" s="53">
        <f t="shared" si="30"/>
        <v>1780.4612000000002</v>
      </c>
      <c r="BB25" s="38">
        <v>106.08</v>
      </c>
      <c r="BC25" s="53">
        <f t="shared" si="31"/>
        <v>1139.6086999999998</v>
      </c>
      <c r="BD25" s="38">
        <v>55.2</v>
      </c>
      <c r="BE25" s="50">
        <f t="shared" si="32"/>
        <v>86.374441353866047</v>
      </c>
      <c r="BF25" s="53">
        <f t="shared" si="33"/>
        <v>420.68769999999989</v>
      </c>
      <c r="BG25" s="38">
        <v>801.12</v>
      </c>
      <c r="BH25" s="53">
        <f t="shared" si="34"/>
        <v>267.34810000000004</v>
      </c>
      <c r="BI25" s="38">
        <v>494.40000000000003</v>
      </c>
      <c r="BJ25" s="50">
        <f t="shared" si="35"/>
        <v>9.882902467787325</v>
      </c>
      <c r="BK25" s="53">
        <f t="shared" si="36"/>
        <v>151.05970000000002</v>
      </c>
      <c r="BL25" s="38">
        <v>79.680000000000007</v>
      </c>
      <c r="BM25" s="53">
        <f t="shared" si="37"/>
        <v>144.69929999999999</v>
      </c>
      <c r="BN25" s="38">
        <v>72.48</v>
      </c>
      <c r="BO25" s="50">
        <f t="shared" si="38"/>
        <v>44.119188315995075</v>
      </c>
      <c r="BP25" s="53">
        <f t="shared" si="39"/>
        <v>9087.5219000000052</v>
      </c>
      <c r="BQ25" s="38">
        <v>446.76</v>
      </c>
      <c r="BR25" s="53">
        <f t="shared" si="40"/>
        <v>4168.2447000000002</v>
      </c>
      <c r="BS25" s="38">
        <v>177.84</v>
      </c>
      <c r="BT25" s="50">
        <f t="shared" si="41"/>
        <v>201.70156504261996</v>
      </c>
      <c r="BU25" s="53">
        <f t="shared" si="42"/>
        <v>2629.4201000000003</v>
      </c>
      <c r="BV25" s="38">
        <v>2112.48</v>
      </c>
      <c r="BW25" s="53">
        <f t="shared" si="43"/>
        <v>962.80459999999982</v>
      </c>
      <c r="BX25" s="38">
        <v>608.4</v>
      </c>
      <c r="BY25" s="50">
        <f t="shared" si="44"/>
        <v>17.353280167030469</v>
      </c>
      <c r="BZ25" s="53">
        <f t="shared" si="45"/>
        <v>477.25750000000011</v>
      </c>
      <c r="CA25" s="38">
        <v>179.04</v>
      </c>
      <c r="CB25" s="53">
        <f t="shared" si="46"/>
        <v>229.74539999999996</v>
      </c>
      <c r="CC25" s="38">
        <v>60.96</v>
      </c>
      <c r="CD25" s="50">
        <f t="shared" si="47"/>
        <v>15.938610081389958</v>
      </c>
      <c r="CE25" s="53">
        <f t="shared" si="48"/>
        <v>2809.2545000000005</v>
      </c>
      <c r="CF25" s="38">
        <v>163.20000000000002</v>
      </c>
      <c r="CG25" s="53">
        <f t="shared" si="49"/>
        <v>1112.8242000000002</v>
      </c>
      <c r="CH25" s="38">
        <v>59.52</v>
      </c>
    </row>
    <row r="26" spans="1:86" s="24" customFormat="1" ht="14.1" customHeight="1" x14ac:dyDescent="0.2">
      <c r="A26" s="87">
        <v>0.75</v>
      </c>
      <c r="B26" s="97">
        <f t="shared" si="0"/>
        <v>12.546664340085268</v>
      </c>
      <c r="C26" s="98">
        <f t="shared" si="1"/>
        <v>250.56270000000006</v>
      </c>
      <c r="D26" s="91">
        <v>122.88</v>
      </c>
      <c r="E26" s="98">
        <f t="shared" si="1"/>
        <v>173.88879999999997</v>
      </c>
      <c r="F26" s="91">
        <v>60</v>
      </c>
      <c r="G26" s="97">
        <f t="shared" si="2"/>
        <v>6.5802226948508933</v>
      </c>
      <c r="H26" s="98">
        <f t="shared" si="3"/>
        <v>136.17649999999998</v>
      </c>
      <c r="I26" s="91">
        <v>63.36</v>
      </c>
      <c r="J26" s="98">
        <f t="shared" si="4"/>
        <v>117.10769999999998</v>
      </c>
      <c r="K26" s="91">
        <v>33.6</v>
      </c>
      <c r="L26" s="97">
        <f t="shared" si="5"/>
        <v>120.31808631747906</v>
      </c>
      <c r="M26" s="98">
        <f t="shared" si="6"/>
        <v>2381.2889</v>
      </c>
      <c r="N26" s="91">
        <v>1260</v>
      </c>
      <c r="O26" s="98">
        <f t="shared" si="7"/>
        <v>893.94589999999994</v>
      </c>
      <c r="P26" s="91">
        <v>363.36</v>
      </c>
      <c r="Q26" s="97">
        <f t="shared" si="8"/>
        <v>121.02124265419917</v>
      </c>
      <c r="R26" s="98">
        <f t="shared" si="9"/>
        <v>16342.779999999999</v>
      </c>
      <c r="S26" s="91">
        <v>1229.04</v>
      </c>
      <c r="T26" s="98">
        <f t="shared" si="10"/>
        <v>6699.9635999999991</v>
      </c>
      <c r="U26" s="91">
        <v>478.8</v>
      </c>
      <c r="V26" s="97">
        <f t="shared" si="11"/>
        <v>24.840108280051705</v>
      </c>
      <c r="W26" s="98">
        <f t="shared" si="12"/>
        <v>373.51879999999994</v>
      </c>
      <c r="X26" s="91">
        <v>236.64000000000001</v>
      </c>
      <c r="Y26" s="98">
        <f t="shared" si="13"/>
        <v>230.89129999999997</v>
      </c>
      <c r="Z26" s="91">
        <v>131.52000000000001</v>
      </c>
      <c r="AA26" s="97">
        <f t="shared" si="14"/>
        <v>0</v>
      </c>
      <c r="AB26" s="98">
        <f t="shared" si="15"/>
        <v>0.23799999999999999</v>
      </c>
      <c r="AC26" s="91">
        <v>0</v>
      </c>
      <c r="AD26" s="98">
        <f t="shared" si="16"/>
        <v>5.6000000000000001E-2</v>
      </c>
      <c r="AE26" s="91">
        <v>0</v>
      </c>
      <c r="AF26" s="97">
        <f t="shared" si="17"/>
        <v>4.6452018958940791</v>
      </c>
      <c r="AG26" s="98">
        <f t="shared" si="18"/>
        <v>691.32029999999986</v>
      </c>
      <c r="AH26" s="91">
        <v>34.08</v>
      </c>
      <c r="AI26" s="98">
        <f t="shared" si="19"/>
        <v>755.1701999999998</v>
      </c>
      <c r="AJ26" s="91">
        <v>37.44</v>
      </c>
      <c r="AK26" s="97">
        <f t="shared" si="20"/>
        <v>6.6009705665902789</v>
      </c>
      <c r="AL26" s="98">
        <f t="shared" si="21"/>
        <v>92.870199999999969</v>
      </c>
      <c r="AM26" s="91">
        <v>65.28</v>
      </c>
      <c r="AN26" s="98">
        <f t="shared" si="22"/>
        <v>47.811600000000006</v>
      </c>
      <c r="AO26" s="91">
        <v>30.240000000000002</v>
      </c>
      <c r="AP26" s="97">
        <f t="shared" si="23"/>
        <v>2.3057334632902262</v>
      </c>
      <c r="AQ26" s="98">
        <f t="shared" si="24"/>
        <v>23.565000000000015</v>
      </c>
      <c r="AR26" s="91">
        <v>12</v>
      </c>
      <c r="AS26" s="98">
        <f t="shared" si="25"/>
        <v>39.148000000000003</v>
      </c>
      <c r="AT26" s="91">
        <v>22.080000000000002</v>
      </c>
      <c r="AU26" s="97">
        <f t="shared" si="26"/>
        <v>40.884063118270291</v>
      </c>
      <c r="AV26" s="98">
        <f t="shared" si="27"/>
        <v>831.71019999999999</v>
      </c>
      <c r="AW26" s="91">
        <v>412.32</v>
      </c>
      <c r="AX26" s="98">
        <f t="shared" si="28"/>
        <v>438.77190000000007</v>
      </c>
      <c r="AY26" s="91">
        <v>168.96</v>
      </c>
      <c r="AZ26" s="97">
        <f t="shared" si="29"/>
        <v>11.117560637590387</v>
      </c>
      <c r="BA26" s="98">
        <f t="shared" si="30"/>
        <v>1780.4833000000001</v>
      </c>
      <c r="BB26" s="91">
        <v>106.08</v>
      </c>
      <c r="BC26" s="98">
        <f t="shared" si="31"/>
        <v>1139.6208999999997</v>
      </c>
      <c r="BD26" s="91">
        <v>58.56</v>
      </c>
      <c r="BE26" s="97">
        <f t="shared" si="32"/>
        <v>77.932571058529007</v>
      </c>
      <c r="BF26" s="98">
        <f t="shared" si="33"/>
        <v>420.83999999999992</v>
      </c>
      <c r="BG26" s="91">
        <v>731.04</v>
      </c>
      <c r="BH26" s="98">
        <f t="shared" si="34"/>
        <v>267.43820000000005</v>
      </c>
      <c r="BI26" s="91">
        <v>432.48</v>
      </c>
      <c r="BJ26" s="97">
        <f t="shared" si="35"/>
        <v>7.6027376345391291</v>
      </c>
      <c r="BK26" s="98">
        <f t="shared" si="36"/>
        <v>151.07370000000003</v>
      </c>
      <c r="BL26" s="91">
        <v>67.2</v>
      </c>
      <c r="BM26" s="98">
        <f t="shared" si="37"/>
        <v>144.70939999999999</v>
      </c>
      <c r="BN26" s="91">
        <v>48.480000000000004</v>
      </c>
      <c r="BO26" s="97">
        <f t="shared" si="38"/>
        <v>41.611182558829384</v>
      </c>
      <c r="BP26" s="98">
        <f t="shared" si="39"/>
        <v>9087.6380000000045</v>
      </c>
      <c r="BQ26" s="91">
        <v>417.96000000000004</v>
      </c>
      <c r="BR26" s="98">
        <f t="shared" si="40"/>
        <v>4168.2936</v>
      </c>
      <c r="BS26" s="91">
        <v>176.04</v>
      </c>
      <c r="BT26" s="97">
        <f t="shared" si="41"/>
        <v>184.46675373570537</v>
      </c>
      <c r="BU26" s="98">
        <f t="shared" si="42"/>
        <v>2629.6873000000001</v>
      </c>
      <c r="BV26" s="91">
        <v>1923.8400000000001</v>
      </c>
      <c r="BW26" s="98">
        <f t="shared" si="43"/>
        <v>962.88569999999982</v>
      </c>
      <c r="BX26" s="91">
        <v>583.91999999999996</v>
      </c>
      <c r="BY26" s="97">
        <f t="shared" si="44"/>
        <v>23.569654826466994</v>
      </c>
      <c r="BZ26" s="98">
        <f t="shared" si="45"/>
        <v>477.30790000000013</v>
      </c>
      <c r="CA26" s="91">
        <v>241.92000000000002</v>
      </c>
      <c r="CB26" s="98">
        <f t="shared" si="46"/>
        <v>229.76339999999996</v>
      </c>
      <c r="CC26" s="91">
        <v>86.4</v>
      </c>
      <c r="CD26" s="97">
        <f t="shared" si="47"/>
        <v>15.871111145329101</v>
      </c>
      <c r="CE26" s="98">
        <f t="shared" si="48"/>
        <v>2809.2883000000006</v>
      </c>
      <c r="CF26" s="91">
        <v>162.24</v>
      </c>
      <c r="CG26" s="98">
        <f t="shared" si="49"/>
        <v>1112.8367000000003</v>
      </c>
      <c r="CH26" s="91">
        <v>60</v>
      </c>
    </row>
    <row r="27" spans="1:86" ht="14.1" customHeight="1" x14ac:dyDescent="0.2">
      <c r="A27" s="1">
        <v>0.79166666666666696</v>
      </c>
      <c r="B27" s="50">
        <f t="shared" si="0"/>
        <v>13.314950654932083</v>
      </c>
      <c r="C27" s="53">
        <f t="shared" si="1"/>
        <v>250.58960000000008</v>
      </c>
      <c r="D27" s="38">
        <v>129.12</v>
      </c>
      <c r="E27" s="53">
        <f t="shared" si="1"/>
        <v>173.90259999999998</v>
      </c>
      <c r="F27" s="38">
        <v>66.239999999999995</v>
      </c>
      <c r="G27" s="50">
        <f t="shared" si="2"/>
        <v>5.9485979428229836</v>
      </c>
      <c r="H27" s="53">
        <f t="shared" si="3"/>
        <v>136.18849999999998</v>
      </c>
      <c r="I27" s="38">
        <v>57.6</v>
      </c>
      <c r="J27" s="53">
        <f t="shared" si="4"/>
        <v>117.11389999999999</v>
      </c>
      <c r="K27" s="38">
        <v>29.76</v>
      </c>
      <c r="L27" s="50">
        <f t="shared" si="5"/>
        <v>117.31619285846466</v>
      </c>
      <c r="M27" s="53">
        <f t="shared" si="6"/>
        <v>2381.5457000000001</v>
      </c>
      <c r="N27" s="38">
        <v>1232.6400000000001</v>
      </c>
      <c r="O27" s="53">
        <f t="shared" si="7"/>
        <v>894.0166999999999</v>
      </c>
      <c r="P27" s="38">
        <v>339.84000000000003</v>
      </c>
      <c r="Q27" s="50">
        <f t="shared" si="8"/>
        <v>107.96482870977027</v>
      </c>
      <c r="R27" s="53">
        <f t="shared" si="9"/>
        <v>16342.931499999999</v>
      </c>
      <c r="S27" s="38">
        <v>1090.8</v>
      </c>
      <c r="T27" s="53">
        <f t="shared" si="10"/>
        <v>6700.0248999999994</v>
      </c>
      <c r="U27" s="38">
        <v>441.36</v>
      </c>
      <c r="V27" s="50">
        <f t="shared" si="11"/>
        <v>24.482610110154877</v>
      </c>
      <c r="W27" s="53">
        <f t="shared" si="12"/>
        <v>373.56829999999997</v>
      </c>
      <c r="X27" s="38">
        <v>237.6</v>
      </c>
      <c r="Y27" s="53">
        <f t="shared" si="13"/>
        <v>230.91659999999996</v>
      </c>
      <c r="Z27" s="38">
        <v>121.44</v>
      </c>
      <c r="AA27" s="50">
        <f t="shared" si="14"/>
        <v>0</v>
      </c>
      <c r="AB27" s="53">
        <f t="shared" si="15"/>
        <v>0.23799999999999999</v>
      </c>
      <c r="AC27" s="38">
        <v>0</v>
      </c>
      <c r="AD27" s="53">
        <f t="shared" si="16"/>
        <v>5.6000000000000001E-2</v>
      </c>
      <c r="AE27" s="38">
        <v>0</v>
      </c>
      <c r="AF27" s="50">
        <f t="shared" si="17"/>
        <v>4.3377332064057201</v>
      </c>
      <c r="AG27" s="53">
        <f t="shared" si="18"/>
        <v>691.32679999999982</v>
      </c>
      <c r="AH27" s="38">
        <v>31.2</v>
      </c>
      <c r="AI27" s="53">
        <f t="shared" si="19"/>
        <v>755.17759999999976</v>
      </c>
      <c r="AJ27" s="38">
        <v>35.520000000000003</v>
      </c>
      <c r="AK27" s="50">
        <f t="shared" si="20"/>
        <v>5.5738943090139985</v>
      </c>
      <c r="AL27" s="53">
        <f t="shared" si="21"/>
        <v>92.881499999999974</v>
      </c>
      <c r="AM27" s="38">
        <v>54.24</v>
      </c>
      <c r="AN27" s="53">
        <f t="shared" si="22"/>
        <v>47.817300000000003</v>
      </c>
      <c r="AO27" s="38">
        <v>27.36</v>
      </c>
      <c r="AP27" s="50">
        <f t="shared" si="23"/>
        <v>2.2888476010237331</v>
      </c>
      <c r="AQ27" s="53">
        <f t="shared" si="24"/>
        <v>23.567600000000017</v>
      </c>
      <c r="AR27" s="38">
        <v>12.48</v>
      </c>
      <c r="AS27" s="53">
        <f t="shared" si="25"/>
        <v>39.152500000000003</v>
      </c>
      <c r="AT27" s="38">
        <v>21.6</v>
      </c>
      <c r="AU27" s="50">
        <f t="shared" si="26"/>
        <v>41.525371426042959</v>
      </c>
      <c r="AV27" s="53">
        <f t="shared" si="27"/>
        <v>831.79899999999998</v>
      </c>
      <c r="AW27" s="38">
        <v>426.24</v>
      </c>
      <c r="AX27" s="53">
        <f t="shared" si="28"/>
        <v>438.80360000000007</v>
      </c>
      <c r="AY27" s="38">
        <v>152.16</v>
      </c>
      <c r="AZ27" s="50">
        <f t="shared" si="29"/>
        <v>11.131944408569161</v>
      </c>
      <c r="BA27" s="53">
        <f t="shared" si="30"/>
        <v>1780.5056000000002</v>
      </c>
      <c r="BB27" s="38">
        <v>107.04</v>
      </c>
      <c r="BC27" s="53">
        <f t="shared" si="31"/>
        <v>1139.6327999999996</v>
      </c>
      <c r="BD27" s="38">
        <v>57.120000000000005</v>
      </c>
      <c r="BE27" s="50">
        <f t="shared" si="32"/>
        <v>76.788155162795718</v>
      </c>
      <c r="BF27" s="53">
        <f t="shared" si="33"/>
        <v>420.98379999999992</v>
      </c>
      <c r="BG27" s="38">
        <v>690.24</v>
      </c>
      <c r="BH27" s="53">
        <f t="shared" si="34"/>
        <v>267.53680000000003</v>
      </c>
      <c r="BI27" s="38">
        <v>473.28000000000003</v>
      </c>
      <c r="BJ27" s="50">
        <f t="shared" si="35"/>
        <v>6.3164306265657375</v>
      </c>
      <c r="BK27" s="53">
        <f t="shared" si="36"/>
        <v>151.08580000000003</v>
      </c>
      <c r="BL27" s="38">
        <v>58.08</v>
      </c>
      <c r="BM27" s="53">
        <f t="shared" si="37"/>
        <v>144.71709999999999</v>
      </c>
      <c r="BN27" s="38">
        <v>36.96</v>
      </c>
      <c r="BO27" s="50">
        <f t="shared" si="38"/>
        <v>41.493974383776894</v>
      </c>
      <c r="BP27" s="53">
        <f t="shared" si="39"/>
        <v>9087.756500000005</v>
      </c>
      <c r="BQ27" s="38">
        <v>426.6</v>
      </c>
      <c r="BR27" s="53">
        <f t="shared" si="40"/>
        <v>4168.3352999999997</v>
      </c>
      <c r="BS27" s="38">
        <v>150.12</v>
      </c>
      <c r="BT27" s="50">
        <f t="shared" si="41"/>
        <v>167.76225480511104</v>
      </c>
      <c r="BU27" s="53">
        <f t="shared" si="42"/>
        <v>2629.9308000000001</v>
      </c>
      <c r="BV27" s="38">
        <v>1753.2</v>
      </c>
      <c r="BW27" s="53">
        <f t="shared" si="43"/>
        <v>962.95779999999979</v>
      </c>
      <c r="BX27" s="38">
        <v>519.12</v>
      </c>
      <c r="BY27" s="50">
        <f t="shared" si="44"/>
        <v>25.623876147344546</v>
      </c>
      <c r="BZ27" s="53">
        <f t="shared" si="45"/>
        <v>477.36250000000013</v>
      </c>
      <c r="CA27" s="38">
        <v>262.08</v>
      </c>
      <c r="CB27" s="53">
        <f t="shared" si="46"/>
        <v>229.78349999999998</v>
      </c>
      <c r="CC27" s="38">
        <v>96.48</v>
      </c>
      <c r="CD27" s="50">
        <f t="shared" si="47"/>
        <v>15.773225707703121</v>
      </c>
      <c r="CE27" s="53">
        <f t="shared" si="48"/>
        <v>2809.3219000000008</v>
      </c>
      <c r="CF27" s="38">
        <v>161.28</v>
      </c>
      <c r="CG27" s="53">
        <f t="shared" si="49"/>
        <v>1112.8491000000004</v>
      </c>
      <c r="CH27" s="38">
        <v>59.52</v>
      </c>
    </row>
    <row r="28" spans="1:86" ht="14.1" customHeight="1" x14ac:dyDescent="0.2">
      <c r="A28" s="1">
        <v>0.83333333333333304</v>
      </c>
      <c r="B28" s="50">
        <f t="shared" si="0"/>
        <v>12.175969755753686</v>
      </c>
      <c r="C28" s="53">
        <f t="shared" si="1"/>
        <v>250.61400000000009</v>
      </c>
      <c r="D28" s="38">
        <v>117.12</v>
      </c>
      <c r="E28" s="53">
        <f t="shared" si="1"/>
        <v>173.91559999999998</v>
      </c>
      <c r="F28" s="38">
        <v>62.4</v>
      </c>
      <c r="G28" s="50">
        <f t="shared" si="2"/>
        <v>6.794987743351963</v>
      </c>
      <c r="H28" s="53">
        <f t="shared" si="3"/>
        <v>136.20229999999998</v>
      </c>
      <c r="I28" s="38">
        <v>66.239999999999995</v>
      </c>
      <c r="J28" s="53">
        <f t="shared" si="4"/>
        <v>117.12079999999999</v>
      </c>
      <c r="K28" s="38">
        <v>33.119999999999997</v>
      </c>
      <c r="L28" s="50">
        <f t="shared" si="5"/>
        <v>117.40188507683132</v>
      </c>
      <c r="M28" s="53">
        <f t="shared" si="6"/>
        <v>2381.8020000000001</v>
      </c>
      <c r="N28" s="38">
        <v>1230.24</v>
      </c>
      <c r="O28" s="53">
        <f t="shared" si="7"/>
        <v>894.08999999999992</v>
      </c>
      <c r="P28" s="38">
        <v>351.84000000000003</v>
      </c>
      <c r="Q28" s="50">
        <f t="shared" si="8"/>
        <v>103.4510389522614</v>
      </c>
      <c r="R28" s="53">
        <f t="shared" si="9"/>
        <v>16343.077199999998</v>
      </c>
      <c r="S28" s="38">
        <v>1049.04</v>
      </c>
      <c r="T28" s="53">
        <f t="shared" si="10"/>
        <v>6700.0822999999991</v>
      </c>
      <c r="U28" s="38">
        <v>413.28000000000003</v>
      </c>
      <c r="V28" s="50">
        <f t="shared" si="11"/>
        <v>23.779143684885891</v>
      </c>
      <c r="W28" s="53">
        <f t="shared" si="12"/>
        <v>373.61499999999995</v>
      </c>
      <c r="X28" s="38">
        <v>224.16</v>
      </c>
      <c r="Y28" s="53">
        <f t="shared" si="13"/>
        <v>230.94369999999995</v>
      </c>
      <c r="Z28" s="38">
        <v>130.08000000000001</v>
      </c>
      <c r="AA28" s="50">
        <f t="shared" si="14"/>
        <v>0</v>
      </c>
      <c r="AB28" s="53">
        <f t="shared" si="15"/>
        <v>0.23799999999999999</v>
      </c>
      <c r="AC28" s="38">
        <v>0</v>
      </c>
      <c r="AD28" s="53">
        <f t="shared" si="16"/>
        <v>5.6000000000000001E-2</v>
      </c>
      <c r="AE28" s="38">
        <v>0</v>
      </c>
      <c r="AF28" s="50">
        <f t="shared" si="17"/>
        <v>4.7874935575870357</v>
      </c>
      <c r="AG28" s="53">
        <f t="shared" si="18"/>
        <v>691.33369999999979</v>
      </c>
      <c r="AH28" s="38">
        <v>33.119999999999997</v>
      </c>
      <c r="AI28" s="53">
        <f t="shared" si="19"/>
        <v>755.18599999999981</v>
      </c>
      <c r="AJ28" s="38">
        <v>40.32</v>
      </c>
      <c r="AK28" s="50">
        <f t="shared" si="20"/>
        <v>5.4198744162161647</v>
      </c>
      <c r="AL28" s="53">
        <f t="shared" si="21"/>
        <v>92.892299999999977</v>
      </c>
      <c r="AM28" s="38">
        <v>51.84</v>
      </c>
      <c r="AN28" s="53">
        <f t="shared" si="22"/>
        <v>47.8232</v>
      </c>
      <c r="AO28" s="38">
        <v>28.32</v>
      </c>
      <c r="AP28" s="50">
        <f t="shared" si="23"/>
        <v>2.3655247347308843</v>
      </c>
      <c r="AQ28" s="53">
        <f t="shared" si="24"/>
        <v>23.570200000000018</v>
      </c>
      <c r="AR28" s="38">
        <v>12.48</v>
      </c>
      <c r="AS28" s="53">
        <f t="shared" si="25"/>
        <v>39.157200000000003</v>
      </c>
      <c r="AT28" s="38">
        <v>22.56</v>
      </c>
      <c r="AU28" s="50">
        <f t="shared" si="26"/>
        <v>42.470550146937512</v>
      </c>
      <c r="AV28" s="53">
        <f t="shared" si="27"/>
        <v>831.88990000000001</v>
      </c>
      <c r="AW28" s="38">
        <v>436.32</v>
      </c>
      <c r="AX28" s="53">
        <f t="shared" si="28"/>
        <v>438.83580000000006</v>
      </c>
      <c r="AY28" s="38">
        <v>154.56</v>
      </c>
      <c r="AZ28" s="50">
        <f t="shared" si="29"/>
        <v>10.973923222476436</v>
      </c>
      <c r="BA28" s="53">
        <f t="shared" si="30"/>
        <v>1780.5276000000001</v>
      </c>
      <c r="BB28" s="38">
        <v>105.60000000000001</v>
      </c>
      <c r="BC28" s="53">
        <f t="shared" si="31"/>
        <v>1139.6444999999997</v>
      </c>
      <c r="BD28" s="38">
        <v>56.160000000000004</v>
      </c>
      <c r="BE28" s="50">
        <f t="shared" si="32"/>
        <v>81.140801398347989</v>
      </c>
      <c r="BF28" s="53">
        <f t="shared" si="33"/>
        <v>421.14049999999992</v>
      </c>
      <c r="BG28" s="38">
        <v>752.16</v>
      </c>
      <c r="BH28" s="53">
        <f t="shared" si="34"/>
        <v>267.63370000000003</v>
      </c>
      <c r="BI28" s="38">
        <v>465.12</v>
      </c>
      <c r="BJ28" s="50">
        <f t="shared" si="35"/>
        <v>5.6210199534091227</v>
      </c>
      <c r="BK28" s="53">
        <f t="shared" si="36"/>
        <v>151.09690000000003</v>
      </c>
      <c r="BL28" s="38">
        <v>53.28</v>
      </c>
      <c r="BM28" s="53">
        <f t="shared" si="37"/>
        <v>144.7234</v>
      </c>
      <c r="BN28" s="38">
        <v>30.240000000000002</v>
      </c>
      <c r="BO28" s="50">
        <f t="shared" si="38"/>
        <v>37.963473519907566</v>
      </c>
      <c r="BP28" s="53">
        <f t="shared" si="39"/>
        <v>9087.8641000000043</v>
      </c>
      <c r="BQ28" s="38">
        <v>387.36</v>
      </c>
      <c r="BR28" s="53">
        <f t="shared" si="40"/>
        <v>4168.3756999999996</v>
      </c>
      <c r="BS28" s="38">
        <v>145.44</v>
      </c>
      <c r="BT28" s="50">
        <f t="shared" si="41"/>
        <v>148.86427327198351</v>
      </c>
      <c r="BU28" s="53">
        <f t="shared" si="42"/>
        <v>2630.1462000000001</v>
      </c>
      <c r="BV28" s="38">
        <v>1550.88</v>
      </c>
      <c r="BW28" s="53">
        <f t="shared" si="43"/>
        <v>963.02399999999977</v>
      </c>
      <c r="BX28" s="38">
        <v>476.64</v>
      </c>
      <c r="BY28" s="50">
        <f t="shared" si="44"/>
        <v>27.724020411328585</v>
      </c>
      <c r="BZ28" s="53">
        <f t="shared" si="45"/>
        <v>477.42090000000013</v>
      </c>
      <c r="CA28" s="38">
        <v>280.32</v>
      </c>
      <c r="CB28" s="53">
        <f t="shared" si="46"/>
        <v>229.80699999999999</v>
      </c>
      <c r="CC28" s="38">
        <v>112.8</v>
      </c>
      <c r="CD28" s="50">
        <f t="shared" si="47"/>
        <v>15.660182841194295</v>
      </c>
      <c r="CE28" s="53">
        <f t="shared" si="48"/>
        <v>2809.3553000000006</v>
      </c>
      <c r="CF28" s="38">
        <v>160.32</v>
      </c>
      <c r="CG28" s="53">
        <f t="shared" si="49"/>
        <v>1112.8613000000003</v>
      </c>
      <c r="CH28" s="38">
        <v>58.56</v>
      </c>
    </row>
    <row r="29" spans="1:86" ht="14.1" customHeight="1" x14ac:dyDescent="0.2">
      <c r="A29" s="1">
        <v>0.875</v>
      </c>
      <c r="B29" s="50">
        <f t="shared" si="0"/>
        <v>12.050514815934367</v>
      </c>
      <c r="C29" s="53">
        <f t="shared" si="1"/>
        <v>250.63780000000008</v>
      </c>
      <c r="D29" s="38">
        <v>114.24000000000001</v>
      </c>
      <c r="E29" s="53">
        <f t="shared" si="1"/>
        <v>173.92909999999998</v>
      </c>
      <c r="F29" s="38">
        <v>64.8</v>
      </c>
      <c r="G29" s="50">
        <f t="shared" si="2"/>
        <v>6.6769302407847864</v>
      </c>
      <c r="H29" s="53">
        <f t="shared" si="3"/>
        <v>136.21589999999998</v>
      </c>
      <c r="I29" s="38">
        <v>65.28</v>
      </c>
      <c r="J29" s="53">
        <f t="shared" si="4"/>
        <v>117.12749999999998</v>
      </c>
      <c r="K29" s="38">
        <v>32.160000000000004</v>
      </c>
      <c r="L29" s="50">
        <f t="shared" si="5"/>
        <v>114.03956782266916</v>
      </c>
      <c r="M29" s="53">
        <f t="shared" si="6"/>
        <v>2382.0513000000001</v>
      </c>
      <c r="N29" s="38">
        <v>1196.6400000000001</v>
      </c>
      <c r="O29" s="53">
        <f t="shared" si="7"/>
        <v>894.16</v>
      </c>
      <c r="P29" s="38">
        <v>336</v>
      </c>
      <c r="Q29" s="50">
        <f t="shared" si="8"/>
        <v>99.782125128247159</v>
      </c>
      <c r="R29" s="53">
        <f t="shared" si="9"/>
        <v>16343.217599999998</v>
      </c>
      <c r="S29" s="38">
        <v>1010.88</v>
      </c>
      <c r="T29" s="53">
        <f t="shared" si="10"/>
        <v>6700.137999999999</v>
      </c>
      <c r="U29" s="38">
        <v>401.04</v>
      </c>
      <c r="V29" s="50">
        <f t="shared" si="11"/>
        <v>23.041177902368652</v>
      </c>
      <c r="W29" s="53">
        <f t="shared" si="12"/>
        <v>373.66039999999992</v>
      </c>
      <c r="X29" s="38">
        <v>217.92000000000002</v>
      </c>
      <c r="Y29" s="53">
        <f t="shared" si="13"/>
        <v>230.96969999999996</v>
      </c>
      <c r="Z29" s="38">
        <v>124.8</v>
      </c>
      <c r="AA29" s="50">
        <f t="shared" si="14"/>
        <v>0</v>
      </c>
      <c r="AB29" s="53">
        <f t="shared" si="15"/>
        <v>0.23799999999999999</v>
      </c>
      <c r="AC29" s="38">
        <v>0</v>
      </c>
      <c r="AD29" s="53">
        <f t="shared" si="16"/>
        <v>5.6000000000000001E-2</v>
      </c>
      <c r="AE29" s="38">
        <v>0</v>
      </c>
      <c r="AF29" s="50">
        <f t="shared" si="17"/>
        <v>4.3422023330870898</v>
      </c>
      <c r="AG29" s="53">
        <f t="shared" si="18"/>
        <v>691.34009999999978</v>
      </c>
      <c r="AH29" s="38">
        <v>30.72</v>
      </c>
      <c r="AI29" s="53">
        <f t="shared" si="19"/>
        <v>755.19349999999986</v>
      </c>
      <c r="AJ29" s="38">
        <v>36</v>
      </c>
      <c r="AK29" s="50">
        <f t="shared" si="20"/>
        <v>5.4754168516327235</v>
      </c>
      <c r="AL29" s="53">
        <f t="shared" si="21"/>
        <v>92.903399999999976</v>
      </c>
      <c r="AM29" s="38">
        <v>53.28</v>
      </c>
      <c r="AN29" s="53">
        <f t="shared" si="22"/>
        <v>47.828800000000001</v>
      </c>
      <c r="AO29" s="38">
        <v>26.88</v>
      </c>
      <c r="AP29" s="50">
        <f t="shared" si="23"/>
        <v>2.2671357315688416</v>
      </c>
      <c r="AQ29" s="53">
        <f t="shared" si="24"/>
        <v>23.572700000000019</v>
      </c>
      <c r="AR29" s="38">
        <v>12</v>
      </c>
      <c r="AS29" s="53">
        <f t="shared" si="25"/>
        <v>39.161700000000003</v>
      </c>
      <c r="AT29" s="38">
        <v>21.6</v>
      </c>
      <c r="AU29" s="50">
        <f t="shared" si="26"/>
        <v>40.755604184509487</v>
      </c>
      <c r="AV29" s="53">
        <f t="shared" si="27"/>
        <v>831.97720000000004</v>
      </c>
      <c r="AW29" s="38">
        <v>419.04</v>
      </c>
      <c r="AX29" s="53">
        <f t="shared" si="28"/>
        <v>438.86650000000009</v>
      </c>
      <c r="AY29" s="38">
        <v>147.36000000000001</v>
      </c>
      <c r="AZ29" s="50">
        <f t="shared" si="29"/>
        <v>10.992289338465108</v>
      </c>
      <c r="BA29" s="53">
        <f t="shared" si="30"/>
        <v>1780.5497</v>
      </c>
      <c r="BB29" s="38">
        <v>106.08</v>
      </c>
      <c r="BC29" s="53">
        <f t="shared" si="31"/>
        <v>1139.6560999999997</v>
      </c>
      <c r="BD29" s="38">
        <v>55.68</v>
      </c>
      <c r="BE29" s="50">
        <f t="shared" si="32"/>
        <v>75.210285294358144</v>
      </c>
      <c r="BF29" s="53">
        <f t="shared" si="33"/>
        <v>421.28929999999991</v>
      </c>
      <c r="BG29" s="38">
        <v>714.24</v>
      </c>
      <c r="BH29" s="53">
        <f t="shared" si="34"/>
        <v>267.71750000000003</v>
      </c>
      <c r="BI29" s="38">
        <v>402.24</v>
      </c>
      <c r="BJ29" s="50">
        <f t="shared" si="35"/>
        <v>5.3642992492675328</v>
      </c>
      <c r="BK29" s="53">
        <f t="shared" si="36"/>
        <v>151.10750000000004</v>
      </c>
      <c r="BL29" s="38">
        <v>50.88</v>
      </c>
      <c r="BM29" s="53">
        <f t="shared" si="37"/>
        <v>144.7294</v>
      </c>
      <c r="BN29" s="38">
        <v>28.8</v>
      </c>
      <c r="BO29" s="50">
        <f t="shared" si="38"/>
        <v>35.276646347306077</v>
      </c>
      <c r="BP29" s="53">
        <f t="shared" si="39"/>
        <v>9087.9641000000047</v>
      </c>
      <c r="BQ29" s="38">
        <v>360</v>
      </c>
      <c r="BR29" s="53">
        <f t="shared" si="40"/>
        <v>4168.4132</v>
      </c>
      <c r="BS29" s="38">
        <v>135</v>
      </c>
      <c r="BT29" s="50">
        <f t="shared" si="41"/>
        <v>137.48884375452116</v>
      </c>
      <c r="BU29" s="53">
        <f t="shared" si="42"/>
        <v>2630.3444</v>
      </c>
      <c r="BV29" s="38">
        <v>1427.04</v>
      </c>
      <c r="BW29" s="53">
        <f t="shared" si="43"/>
        <v>963.08749999999975</v>
      </c>
      <c r="BX29" s="38">
        <v>457.2</v>
      </c>
      <c r="BY29" s="50">
        <f t="shared" si="44"/>
        <v>23.677375357357274</v>
      </c>
      <c r="BZ29" s="53">
        <f t="shared" si="45"/>
        <v>477.47170000000011</v>
      </c>
      <c r="CA29" s="38">
        <v>243.84</v>
      </c>
      <c r="CB29" s="53">
        <f t="shared" si="46"/>
        <v>229.82459999999998</v>
      </c>
      <c r="CC29" s="38">
        <v>84.48</v>
      </c>
      <c r="CD29" s="50">
        <f t="shared" si="47"/>
        <v>15.547316083438183</v>
      </c>
      <c r="CE29" s="53">
        <f t="shared" si="48"/>
        <v>2809.3885000000005</v>
      </c>
      <c r="CF29" s="38">
        <v>159.36000000000001</v>
      </c>
      <c r="CG29" s="53">
        <f t="shared" si="49"/>
        <v>1112.8733000000002</v>
      </c>
      <c r="CH29" s="38">
        <v>57.6</v>
      </c>
    </row>
    <row r="30" spans="1:86" s="92" customFormat="1" ht="14.1" customHeight="1" x14ac:dyDescent="0.2">
      <c r="A30" s="87">
        <v>0.91666666666666696</v>
      </c>
      <c r="B30" s="97">
        <f t="shared" si="0"/>
        <v>12.130005672936816</v>
      </c>
      <c r="C30" s="98">
        <f t="shared" si="1"/>
        <v>250.66140000000007</v>
      </c>
      <c r="D30" s="91">
        <v>113.28</v>
      </c>
      <c r="E30" s="98">
        <f t="shared" si="1"/>
        <v>173.94329999999997</v>
      </c>
      <c r="F30" s="91">
        <v>68.16</v>
      </c>
      <c r="G30" s="97">
        <f t="shared" si="2"/>
        <v>7.3087723920483265</v>
      </c>
      <c r="H30" s="98">
        <f t="shared" si="3"/>
        <v>136.23089999999996</v>
      </c>
      <c r="I30" s="91">
        <v>72</v>
      </c>
      <c r="J30" s="98">
        <f t="shared" si="4"/>
        <v>117.13459999999998</v>
      </c>
      <c r="K30" s="91">
        <v>34.08</v>
      </c>
      <c r="L30" s="97">
        <f t="shared" si="5"/>
        <v>104.73500417397624</v>
      </c>
      <c r="M30" s="98">
        <f t="shared" si="6"/>
        <v>2382.2802000000001</v>
      </c>
      <c r="N30" s="91">
        <v>1098.72</v>
      </c>
      <c r="O30" s="98">
        <f t="shared" si="7"/>
        <v>894.22449999999992</v>
      </c>
      <c r="P30" s="91">
        <v>309.60000000000002</v>
      </c>
      <c r="Q30" s="97">
        <f t="shared" si="8"/>
        <v>94.568152613254355</v>
      </c>
      <c r="R30" s="98">
        <f t="shared" si="9"/>
        <v>16343.350499999999</v>
      </c>
      <c r="S30" s="91">
        <v>956.88</v>
      </c>
      <c r="T30" s="98">
        <f t="shared" si="10"/>
        <v>6700.1911999999993</v>
      </c>
      <c r="U30" s="91">
        <v>383.04</v>
      </c>
      <c r="V30" s="97">
        <f t="shared" si="11"/>
        <v>22.178348801786598</v>
      </c>
      <c r="W30" s="98">
        <f t="shared" si="12"/>
        <v>373.70399999999995</v>
      </c>
      <c r="X30" s="91">
        <v>209.28</v>
      </c>
      <c r="Y30" s="98">
        <f t="shared" si="13"/>
        <v>230.99489999999997</v>
      </c>
      <c r="Z30" s="91">
        <v>120.96000000000001</v>
      </c>
      <c r="AA30" s="97">
        <f t="shared" si="14"/>
        <v>0</v>
      </c>
      <c r="AB30" s="98">
        <f t="shared" si="15"/>
        <v>0.23799999999999999</v>
      </c>
      <c r="AC30" s="91">
        <v>0</v>
      </c>
      <c r="AD30" s="98">
        <f t="shared" si="16"/>
        <v>5.6000000000000001E-2</v>
      </c>
      <c r="AE30" s="91">
        <v>0</v>
      </c>
      <c r="AF30" s="97">
        <f t="shared" si="17"/>
        <v>4.7596608285758499</v>
      </c>
      <c r="AG30" s="98">
        <f t="shared" si="18"/>
        <v>691.34689999999978</v>
      </c>
      <c r="AH30" s="91">
        <v>32.64</v>
      </c>
      <c r="AI30" s="98">
        <f t="shared" si="19"/>
        <v>755.20189999999991</v>
      </c>
      <c r="AJ30" s="91">
        <v>40.32</v>
      </c>
      <c r="AK30" s="97">
        <f t="shared" si="20"/>
        <v>5.1999785048137221</v>
      </c>
      <c r="AL30" s="98">
        <f t="shared" si="21"/>
        <v>92.91389999999997</v>
      </c>
      <c r="AM30" s="91">
        <v>50.4</v>
      </c>
      <c r="AN30" s="98">
        <f t="shared" si="22"/>
        <v>47.834200000000003</v>
      </c>
      <c r="AO30" s="91">
        <v>25.92</v>
      </c>
      <c r="AP30" s="97">
        <f t="shared" si="23"/>
        <v>2.2888476010237331</v>
      </c>
      <c r="AQ30" s="98">
        <f t="shared" si="24"/>
        <v>23.57530000000002</v>
      </c>
      <c r="AR30" s="91">
        <v>12.48</v>
      </c>
      <c r="AS30" s="98">
        <f t="shared" si="25"/>
        <v>39.166200000000003</v>
      </c>
      <c r="AT30" s="91">
        <v>21.6</v>
      </c>
      <c r="AU30" s="97">
        <f t="shared" si="26"/>
        <v>37.814173443316363</v>
      </c>
      <c r="AV30" s="98">
        <f t="shared" si="27"/>
        <v>832.0575</v>
      </c>
      <c r="AW30" s="91">
        <v>385.44</v>
      </c>
      <c r="AX30" s="98">
        <f t="shared" si="28"/>
        <v>438.89690000000007</v>
      </c>
      <c r="AY30" s="91">
        <v>145.92000000000002</v>
      </c>
      <c r="AZ30" s="97">
        <f t="shared" si="29"/>
        <v>10.854858123508361</v>
      </c>
      <c r="BA30" s="98">
        <f t="shared" si="30"/>
        <v>1780.5715</v>
      </c>
      <c r="BB30" s="91">
        <v>104.64</v>
      </c>
      <c r="BC30" s="98">
        <f t="shared" si="31"/>
        <v>1139.6675999999998</v>
      </c>
      <c r="BD30" s="91">
        <v>55.2</v>
      </c>
      <c r="BE30" s="97">
        <f t="shared" si="32"/>
        <v>70.303820203205973</v>
      </c>
      <c r="BF30" s="98">
        <f t="shared" si="33"/>
        <v>421.4292999999999</v>
      </c>
      <c r="BG30" s="91">
        <v>672</v>
      </c>
      <c r="BH30" s="98">
        <f t="shared" si="34"/>
        <v>267.79420000000005</v>
      </c>
      <c r="BI30" s="91">
        <v>368.16</v>
      </c>
      <c r="BJ30" s="97">
        <f t="shared" si="35"/>
        <v>5.2828696024411093</v>
      </c>
      <c r="BK30" s="98">
        <f t="shared" si="36"/>
        <v>151.11800000000005</v>
      </c>
      <c r="BL30" s="91">
        <v>50.4</v>
      </c>
      <c r="BM30" s="98">
        <f t="shared" si="37"/>
        <v>144.73519999999999</v>
      </c>
      <c r="BN30" s="91">
        <v>27.84</v>
      </c>
      <c r="BO30" s="97">
        <f t="shared" si="38"/>
        <v>34.448000906844271</v>
      </c>
      <c r="BP30" s="98">
        <f t="shared" si="39"/>
        <v>9088.0613000000048</v>
      </c>
      <c r="BQ30" s="91">
        <v>349.92</v>
      </c>
      <c r="BR30" s="98">
        <f t="shared" si="40"/>
        <v>4168.451</v>
      </c>
      <c r="BS30" s="91">
        <v>136.08000000000001</v>
      </c>
      <c r="BT30" s="97">
        <f t="shared" si="41"/>
        <v>121.74902423958696</v>
      </c>
      <c r="BU30" s="98">
        <f t="shared" si="42"/>
        <v>2630.5191999999997</v>
      </c>
      <c r="BV30" s="91">
        <v>1258.56</v>
      </c>
      <c r="BW30" s="98">
        <f t="shared" si="43"/>
        <v>963.14589999999976</v>
      </c>
      <c r="BX30" s="91">
        <v>420.48</v>
      </c>
      <c r="BY30" s="97">
        <f t="shared" si="44"/>
        <v>20.613699982870276</v>
      </c>
      <c r="BZ30" s="98">
        <f t="shared" si="45"/>
        <v>477.5159000000001</v>
      </c>
      <c r="CA30" s="91">
        <v>212.16</v>
      </c>
      <c r="CB30" s="98">
        <f t="shared" si="46"/>
        <v>229.83999999999997</v>
      </c>
      <c r="CC30" s="91">
        <v>73.92</v>
      </c>
      <c r="CD30" s="97">
        <f t="shared" si="47"/>
        <v>15.479614502207546</v>
      </c>
      <c r="CE30" s="98">
        <f t="shared" si="48"/>
        <v>2809.4215000000004</v>
      </c>
      <c r="CF30" s="91">
        <v>158.4</v>
      </c>
      <c r="CG30" s="98">
        <f t="shared" si="49"/>
        <v>1112.8854000000001</v>
      </c>
      <c r="CH30" s="91">
        <v>58.08</v>
      </c>
    </row>
    <row r="31" spans="1:86" ht="14.1" customHeight="1" x14ac:dyDescent="0.2">
      <c r="A31" s="1">
        <v>0.95833333333333304</v>
      </c>
      <c r="B31" s="50">
        <f t="shared" si="0"/>
        <v>10.608608365990742</v>
      </c>
      <c r="C31" s="53">
        <f t="shared" si="1"/>
        <v>250.68240000000006</v>
      </c>
      <c r="D31" s="38">
        <v>100.8</v>
      </c>
      <c r="E31" s="53">
        <f t="shared" si="1"/>
        <v>173.95509999999996</v>
      </c>
      <c r="F31" s="38">
        <v>56.64</v>
      </c>
      <c r="G31" s="50">
        <f t="shared" si="2"/>
        <v>5.8522832938992844</v>
      </c>
      <c r="H31" s="53">
        <f t="shared" si="3"/>
        <v>136.24259999999995</v>
      </c>
      <c r="I31" s="38">
        <v>56.160000000000004</v>
      </c>
      <c r="J31" s="53">
        <f t="shared" si="4"/>
        <v>117.14089999999997</v>
      </c>
      <c r="K31" s="38">
        <v>30.240000000000002</v>
      </c>
      <c r="L31" s="50">
        <f t="shared" si="5"/>
        <v>90.20078517687999</v>
      </c>
      <c r="M31" s="53">
        <f t="shared" si="6"/>
        <v>2382.4763000000003</v>
      </c>
      <c r="N31" s="38">
        <v>941.28</v>
      </c>
      <c r="O31" s="53">
        <f t="shared" si="7"/>
        <v>894.28359999999986</v>
      </c>
      <c r="P31" s="38">
        <v>283.68</v>
      </c>
      <c r="Q31" s="50">
        <f t="shared" si="8"/>
        <v>85.478196249805166</v>
      </c>
      <c r="R31" s="53">
        <f t="shared" si="9"/>
        <v>16343.470699999998</v>
      </c>
      <c r="S31" s="38">
        <v>865.44</v>
      </c>
      <c r="T31" s="53">
        <f t="shared" si="10"/>
        <v>6700.2390999999989</v>
      </c>
      <c r="U31" s="38">
        <v>344.88</v>
      </c>
      <c r="V31" s="50">
        <f t="shared" si="11"/>
        <v>19.470987402139425</v>
      </c>
      <c r="W31" s="53">
        <f t="shared" si="12"/>
        <v>373.74099999999993</v>
      </c>
      <c r="X31" s="38">
        <v>177.6</v>
      </c>
      <c r="Y31" s="53">
        <f t="shared" si="13"/>
        <v>231.01909999999998</v>
      </c>
      <c r="Z31" s="38">
        <v>116.16</v>
      </c>
      <c r="AA31" s="50">
        <f t="shared" si="14"/>
        <v>0</v>
      </c>
      <c r="AB31" s="53">
        <f t="shared" si="15"/>
        <v>0.23799999999999999</v>
      </c>
      <c r="AC31" s="38">
        <v>0</v>
      </c>
      <c r="AD31" s="53">
        <f t="shared" si="16"/>
        <v>5.6000000000000001E-2</v>
      </c>
      <c r="AE31" s="38">
        <v>0</v>
      </c>
      <c r="AF31" s="50">
        <f t="shared" si="17"/>
        <v>4.2393642459178</v>
      </c>
      <c r="AG31" s="53">
        <f t="shared" si="18"/>
        <v>691.35339999999974</v>
      </c>
      <c r="AH31" s="38">
        <v>31.2</v>
      </c>
      <c r="AI31" s="53">
        <f t="shared" si="19"/>
        <v>755.20899999999995</v>
      </c>
      <c r="AJ31" s="38">
        <v>34.08</v>
      </c>
      <c r="AK31" s="50">
        <f t="shared" si="20"/>
        <v>5.1602891485357922</v>
      </c>
      <c r="AL31" s="53">
        <f t="shared" si="21"/>
        <v>92.924399999999963</v>
      </c>
      <c r="AM31" s="38">
        <v>50.4</v>
      </c>
      <c r="AN31" s="53">
        <f t="shared" si="22"/>
        <v>47.839400000000005</v>
      </c>
      <c r="AO31" s="38">
        <v>24.96</v>
      </c>
      <c r="AP31" s="50">
        <f t="shared" si="23"/>
        <v>2.3948606439764424</v>
      </c>
      <c r="AQ31" s="53">
        <f t="shared" si="24"/>
        <v>23.57820000000002</v>
      </c>
      <c r="AR31" s="38">
        <v>13.92</v>
      </c>
      <c r="AS31" s="53">
        <f t="shared" si="25"/>
        <v>39.170800000000007</v>
      </c>
      <c r="AT31" s="38">
        <v>22.080000000000002</v>
      </c>
      <c r="AU31" s="50">
        <f t="shared" si="26"/>
        <v>32.756185005367236</v>
      </c>
      <c r="AV31" s="53">
        <f t="shared" si="27"/>
        <v>832.12620000000004</v>
      </c>
      <c r="AW31" s="38">
        <v>329.76</v>
      </c>
      <c r="AX31" s="53">
        <f t="shared" si="28"/>
        <v>438.92540000000008</v>
      </c>
      <c r="AY31" s="38">
        <v>136.80000000000001</v>
      </c>
      <c r="AZ31" s="50">
        <f t="shared" si="29"/>
        <v>10.47956733350158</v>
      </c>
      <c r="BA31" s="53">
        <f t="shared" si="30"/>
        <v>1780.5925999999999</v>
      </c>
      <c r="BB31" s="38">
        <v>101.28</v>
      </c>
      <c r="BC31" s="53">
        <f t="shared" si="31"/>
        <v>1139.6785999999997</v>
      </c>
      <c r="BD31" s="38">
        <v>52.800000000000004</v>
      </c>
      <c r="BE31" s="50">
        <f t="shared" si="32"/>
        <v>75.210491604854937</v>
      </c>
      <c r="BF31" s="53">
        <f t="shared" si="33"/>
        <v>421.57909999999993</v>
      </c>
      <c r="BG31" s="38">
        <v>719.04</v>
      </c>
      <c r="BH31" s="53">
        <f t="shared" si="34"/>
        <v>267.87620000000004</v>
      </c>
      <c r="BI31" s="38">
        <v>393.6</v>
      </c>
      <c r="BJ31" s="50">
        <f t="shared" si="35"/>
        <v>5.2617163340683408</v>
      </c>
      <c r="BK31" s="53">
        <f t="shared" si="36"/>
        <v>151.12850000000006</v>
      </c>
      <c r="BL31" s="38">
        <v>50.4</v>
      </c>
      <c r="BM31" s="53">
        <f t="shared" si="37"/>
        <v>144.74089999999998</v>
      </c>
      <c r="BN31" s="38">
        <v>27.36</v>
      </c>
      <c r="BO31" s="50">
        <f t="shared" si="38"/>
        <v>30.957400362134187</v>
      </c>
      <c r="BP31" s="53">
        <f t="shared" si="39"/>
        <v>9088.1486000000041</v>
      </c>
      <c r="BQ31" s="38">
        <v>314.28000000000003</v>
      </c>
      <c r="BR31" s="53">
        <f t="shared" si="40"/>
        <v>4168.4850999999999</v>
      </c>
      <c r="BS31" s="38">
        <v>122.76</v>
      </c>
      <c r="BT31" s="50">
        <f t="shared" si="41"/>
        <v>105.54245401150914</v>
      </c>
      <c r="BU31" s="53">
        <f t="shared" si="42"/>
        <v>2630.6702999999998</v>
      </c>
      <c r="BV31" s="38">
        <v>1087.92</v>
      </c>
      <c r="BW31" s="53">
        <f t="shared" si="43"/>
        <v>963.1977999999998</v>
      </c>
      <c r="BX31" s="38">
        <v>373.68</v>
      </c>
      <c r="BY31" s="50">
        <f t="shared" si="44"/>
        <v>18.489820696883683</v>
      </c>
      <c r="BZ31" s="53">
        <f t="shared" si="45"/>
        <v>477.5553000000001</v>
      </c>
      <c r="CA31" s="38">
        <v>189.12</v>
      </c>
      <c r="CB31" s="53">
        <f t="shared" si="46"/>
        <v>229.85449999999997</v>
      </c>
      <c r="CC31" s="38">
        <v>69.600000000000009</v>
      </c>
      <c r="CD31" s="50">
        <f t="shared" si="47"/>
        <v>15.423126700475127</v>
      </c>
      <c r="CE31" s="53">
        <f t="shared" si="48"/>
        <v>2809.4544000000005</v>
      </c>
      <c r="CF31" s="38">
        <v>157.92000000000002</v>
      </c>
      <c r="CG31" s="53">
        <f t="shared" si="49"/>
        <v>1112.8974000000001</v>
      </c>
      <c r="CH31" s="38">
        <v>57.6</v>
      </c>
    </row>
    <row r="32" spans="1:86" ht="14.1" customHeight="1" thickBot="1" x14ac:dyDescent="0.25">
      <c r="A32" s="2">
        <v>0.999999999999999</v>
      </c>
      <c r="B32" s="52">
        <f t="shared" si="0"/>
        <v>9.8416022489248256</v>
      </c>
      <c r="C32" s="54">
        <f t="shared" si="1"/>
        <v>250.70150000000007</v>
      </c>
      <c r="D32" s="39">
        <v>91.68</v>
      </c>
      <c r="E32" s="54">
        <f t="shared" si="1"/>
        <v>173.96669999999995</v>
      </c>
      <c r="F32" s="39">
        <v>55.68</v>
      </c>
      <c r="G32" s="52">
        <f t="shared" si="2"/>
        <v>5.7125777136571863</v>
      </c>
      <c r="H32" s="54">
        <f t="shared" si="3"/>
        <v>136.25409999999997</v>
      </c>
      <c r="I32" s="39">
        <v>55.2</v>
      </c>
      <c r="J32" s="54">
        <f t="shared" si="4"/>
        <v>117.14689999999997</v>
      </c>
      <c r="K32" s="39">
        <v>28.8</v>
      </c>
      <c r="L32" s="52">
        <f t="shared" si="5"/>
        <v>77.837478178026629</v>
      </c>
      <c r="M32" s="54">
        <f t="shared" si="6"/>
        <v>2382.6440000000002</v>
      </c>
      <c r="N32" s="39">
        <v>804.96</v>
      </c>
      <c r="O32" s="54">
        <f t="shared" si="7"/>
        <v>894.33939999999984</v>
      </c>
      <c r="P32" s="39">
        <v>267.84000000000003</v>
      </c>
      <c r="Q32" s="52">
        <f t="shared" si="8"/>
        <v>80.335629359852206</v>
      </c>
      <c r="R32" s="54">
        <f t="shared" si="9"/>
        <v>16343.584299999999</v>
      </c>
      <c r="S32" s="39">
        <v>817.92000000000007</v>
      </c>
      <c r="T32" s="54">
        <f t="shared" si="10"/>
        <v>6700.2824999999984</v>
      </c>
      <c r="U32" s="39">
        <v>312.48</v>
      </c>
      <c r="V32" s="52">
        <f t="shared" si="11"/>
        <v>18.407816664258764</v>
      </c>
      <c r="W32" s="54">
        <f t="shared" si="12"/>
        <v>373.77589999999992</v>
      </c>
      <c r="X32" s="39">
        <v>167.52</v>
      </c>
      <c r="Y32" s="54">
        <f t="shared" si="13"/>
        <v>231.04209999999998</v>
      </c>
      <c r="Z32" s="39">
        <v>110.4</v>
      </c>
      <c r="AA32" s="52">
        <f t="shared" si="14"/>
        <v>0</v>
      </c>
      <c r="AB32" s="54">
        <f t="shared" si="15"/>
        <v>0.23799999999999999</v>
      </c>
      <c r="AC32" s="39">
        <v>0</v>
      </c>
      <c r="AD32" s="54">
        <f t="shared" si="16"/>
        <v>5.6000000000000001E-2</v>
      </c>
      <c r="AE32" s="39">
        <v>0</v>
      </c>
      <c r="AF32" s="52">
        <f t="shared" si="17"/>
        <v>4.0853570814667544</v>
      </c>
      <c r="AG32" s="54">
        <f t="shared" si="18"/>
        <v>691.35959999999977</v>
      </c>
      <c r="AH32" s="39">
        <v>29.76</v>
      </c>
      <c r="AI32" s="54">
        <f t="shared" si="19"/>
        <v>755.21589999999992</v>
      </c>
      <c r="AJ32" s="39">
        <v>33.119999999999997</v>
      </c>
      <c r="AK32" s="52">
        <f t="shared" si="20"/>
        <v>4.9836137591747818</v>
      </c>
      <c r="AL32" s="54">
        <f t="shared" si="21"/>
        <v>92.934599999999961</v>
      </c>
      <c r="AM32" s="39">
        <v>48.96</v>
      </c>
      <c r="AN32" s="54">
        <f t="shared" si="22"/>
        <v>47.844300000000004</v>
      </c>
      <c r="AO32" s="39">
        <v>23.52</v>
      </c>
      <c r="AP32" s="52">
        <f t="shared" si="23"/>
        <v>2.1525966480330196</v>
      </c>
      <c r="AQ32" s="54">
        <f t="shared" si="24"/>
        <v>23.580700000000022</v>
      </c>
      <c r="AR32" s="39">
        <v>12</v>
      </c>
      <c r="AS32" s="54">
        <f t="shared" si="25"/>
        <v>39.175000000000004</v>
      </c>
      <c r="AT32" s="39">
        <v>20.16</v>
      </c>
      <c r="AU32" s="52">
        <f t="shared" si="26"/>
        <v>29.961461193588285</v>
      </c>
      <c r="AV32" s="54">
        <f t="shared" si="27"/>
        <v>832.18889999999999</v>
      </c>
      <c r="AW32" s="39">
        <v>300.95999999999998</v>
      </c>
      <c r="AX32" s="54">
        <f t="shared" si="28"/>
        <v>438.95180000000011</v>
      </c>
      <c r="AY32" s="39">
        <v>126.72</v>
      </c>
      <c r="AZ32" s="52">
        <f t="shared" si="29"/>
        <v>10.085713557188818</v>
      </c>
      <c r="BA32" s="54">
        <f t="shared" si="30"/>
        <v>1780.6128999999999</v>
      </c>
      <c r="BB32" s="39">
        <v>97.44</v>
      </c>
      <c r="BC32" s="54">
        <f t="shared" si="31"/>
        <v>1139.6891999999998</v>
      </c>
      <c r="BD32" s="39">
        <v>50.88</v>
      </c>
      <c r="BE32" s="52">
        <f t="shared" si="32"/>
        <v>75.548750206007981</v>
      </c>
      <c r="BF32" s="54">
        <f t="shared" si="33"/>
        <v>421.73009999999994</v>
      </c>
      <c r="BG32" s="39">
        <v>724.80000000000007</v>
      </c>
      <c r="BH32" s="54">
        <f t="shared" si="34"/>
        <v>267.95760000000001</v>
      </c>
      <c r="BI32" s="39">
        <v>390.72</v>
      </c>
      <c r="BJ32" s="52">
        <f t="shared" si="35"/>
        <v>5.121807145439254</v>
      </c>
      <c r="BK32" s="54">
        <f t="shared" si="36"/>
        <v>151.13880000000006</v>
      </c>
      <c r="BL32" s="39">
        <v>49.44</v>
      </c>
      <c r="BM32" s="54">
        <f t="shared" si="37"/>
        <v>144.74629999999999</v>
      </c>
      <c r="BN32" s="39">
        <v>25.92</v>
      </c>
      <c r="BO32" s="52">
        <f t="shared" si="38"/>
        <v>26.833538448559185</v>
      </c>
      <c r="BP32" s="54">
        <f t="shared" si="39"/>
        <v>9088.2227000000039</v>
      </c>
      <c r="BQ32" s="39">
        <v>266.76</v>
      </c>
      <c r="BR32" s="54">
        <f t="shared" si="40"/>
        <v>4168.5183999999999</v>
      </c>
      <c r="BS32" s="39">
        <v>119.88</v>
      </c>
      <c r="BT32" s="52">
        <f t="shared" si="41"/>
        <v>99.288964044340275</v>
      </c>
      <c r="BU32" s="54">
        <f t="shared" si="42"/>
        <v>2630.8114999999998</v>
      </c>
      <c r="BV32" s="39">
        <v>1016.64</v>
      </c>
      <c r="BW32" s="54">
        <f t="shared" si="43"/>
        <v>963.24929999999983</v>
      </c>
      <c r="BX32" s="39">
        <v>370.8</v>
      </c>
      <c r="BY32" s="52">
        <f t="shared" si="44"/>
        <v>17.278343836065194</v>
      </c>
      <c r="BZ32" s="54">
        <f t="shared" si="45"/>
        <v>477.59210000000013</v>
      </c>
      <c r="CA32" s="39">
        <v>176.64000000000001</v>
      </c>
      <c r="CB32" s="54">
        <f t="shared" si="46"/>
        <v>229.86809999999997</v>
      </c>
      <c r="CC32" s="39">
        <v>65.28</v>
      </c>
      <c r="CD32" s="52">
        <f t="shared" si="47"/>
        <v>15.434629297856317</v>
      </c>
      <c r="CE32" s="54">
        <f t="shared" si="48"/>
        <v>2809.4874000000004</v>
      </c>
      <c r="CF32" s="39">
        <v>158.4</v>
      </c>
      <c r="CG32" s="54">
        <f t="shared" si="49"/>
        <v>1112.9092000000001</v>
      </c>
      <c r="CH32" s="39">
        <v>56.64</v>
      </c>
    </row>
    <row r="33" spans="1:86" ht="13.5" thickBot="1" x14ac:dyDescent="0.25">
      <c r="A33" s="5" t="s">
        <v>3</v>
      </c>
      <c r="B33" s="25"/>
      <c r="C33" s="26"/>
      <c r="D33" s="48">
        <f>SUM(D9:D32)</f>
        <v>2512.8000000000002</v>
      </c>
      <c r="E33" s="26"/>
      <c r="F33" s="48">
        <f>SUM(F9:F32)</f>
        <v>1476.9600000000005</v>
      </c>
      <c r="G33" s="25"/>
      <c r="H33" s="26"/>
      <c r="I33" s="48">
        <f>SUM(I9:I32)</f>
        <v>1445.28</v>
      </c>
      <c r="J33" s="55"/>
      <c r="K33" s="48">
        <f>SUM(K9:K32)</f>
        <v>964.31999999999994</v>
      </c>
      <c r="L33" s="25"/>
      <c r="M33" s="26"/>
      <c r="N33" s="48">
        <f>SUM(N9:N32)</f>
        <v>25344</v>
      </c>
      <c r="P33" s="48">
        <f>SUM(P9:P32)</f>
        <v>7965.1200000000008</v>
      </c>
      <c r="Q33" s="25"/>
      <c r="R33" s="26"/>
      <c r="S33" s="48">
        <f>SUM(S9:S32)</f>
        <v>28023.120000000003</v>
      </c>
      <c r="T33" s="26"/>
      <c r="U33" s="48">
        <f>SUM(U9:U32)</f>
        <v>11486.880000000001</v>
      </c>
      <c r="V33" s="25"/>
      <c r="W33" s="26"/>
      <c r="X33" s="48">
        <f>SUM(X9:X32)</f>
        <v>5044.32</v>
      </c>
      <c r="Y33" s="26"/>
      <c r="Z33" s="48">
        <f>SUM(Z9:Z32)</f>
        <v>2885.2800000000007</v>
      </c>
      <c r="AA33" s="25"/>
      <c r="AB33" s="26"/>
      <c r="AC33" s="48">
        <f>SUM(AC9:AC32)</f>
        <v>0</v>
      </c>
      <c r="AD33" s="26"/>
      <c r="AE33" s="48">
        <f>SUM(AE9:AE32)</f>
        <v>0</v>
      </c>
      <c r="AF33" s="25"/>
      <c r="AG33" s="26"/>
      <c r="AH33" s="48">
        <f>SUM(AH9:AH32)</f>
        <v>842.88000000000011</v>
      </c>
      <c r="AI33" s="26"/>
      <c r="AJ33" s="48">
        <f>SUM(AJ9:AJ32)</f>
        <v>959.52000000000021</v>
      </c>
      <c r="AK33" s="25"/>
      <c r="AL33" s="26"/>
      <c r="AM33" s="48">
        <f>SUM(AM9:AM32)</f>
        <v>1548.48</v>
      </c>
      <c r="AN33" s="26"/>
      <c r="AO33" s="48">
        <f>SUM(AO9:AO32)</f>
        <v>702.24</v>
      </c>
      <c r="AP33" s="25"/>
      <c r="AQ33" s="26"/>
      <c r="AR33" s="48">
        <f>SUM(AR9:AR32)</f>
        <v>305.76000000000005</v>
      </c>
      <c r="AS33" s="26"/>
      <c r="AT33" s="48">
        <f>SUM(AT9:AT32)</f>
        <v>518.4</v>
      </c>
      <c r="AU33" s="25"/>
      <c r="AV33" s="26"/>
      <c r="AW33" s="48">
        <f>SUM(AW9:AW32)</f>
        <v>8639.5199999999986</v>
      </c>
      <c r="AX33" s="26"/>
      <c r="AY33" s="48">
        <f>SUM(AY9:AY32)</f>
        <v>3714.2400000000002</v>
      </c>
      <c r="AZ33" s="25"/>
      <c r="BA33" s="26"/>
      <c r="BB33" s="48">
        <f>SUM(BB9:BB32)</f>
        <v>2532.9599999999996</v>
      </c>
      <c r="BC33" s="26"/>
      <c r="BD33" s="48">
        <f>SUM(BD9:BD32)</f>
        <v>1354.0800000000004</v>
      </c>
      <c r="BE33" s="25"/>
      <c r="BF33" s="26"/>
      <c r="BG33" s="48">
        <f>SUM(BG9:BG32)</f>
        <v>10790.880000000001</v>
      </c>
      <c r="BH33" s="55"/>
      <c r="BI33" s="48">
        <f>SUM(BI9:BI32)</f>
        <v>5988.4800000000005</v>
      </c>
      <c r="BJ33" s="25"/>
      <c r="BK33" s="26"/>
      <c r="BL33" s="48">
        <f>SUM(BL9:BL32)</f>
        <v>1424.6400000000003</v>
      </c>
      <c r="BM33" s="26"/>
      <c r="BN33" s="48">
        <f>SUM(BN9:BN32)</f>
        <v>1009.4400000000002</v>
      </c>
      <c r="BO33" s="25"/>
      <c r="BP33" s="26"/>
      <c r="BQ33" s="48">
        <f>SUM(BQ9:BQ32)</f>
        <v>8971.5600000000013</v>
      </c>
      <c r="BR33" s="26"/>
      <c r="BS33" s="48">
        <f>SUM(BS9:BS32)</f>
        <v>3881.16</v>
      </c>
      <c r="BT33" s="25"/>
      <c r="BU33" s="26"/>
      <c r="BV33" s="48">
        <f>SUM(BV9:BV32)</f>
        <v>37393.19999999999</v>
      </c>
      <c r="BW33" s="26"/>
      <c r="BX33" s="48">
        <f>SUM(BX9:BX32)</f>
        <v>11846.16</v>
      </c>
      <c r="BY33" s="25"/>
      <c r="BZ33" s="26"/>
      <c r="CA33" s="48">
        <f>SUM(CA9:CA32)</f>
        <v>4810.08</v>
      </c>
      <c r="CB33" s="26"/>
      <c r="CC33" s="48">
        <f>SUM(CC9:CC32)</f>
        <v>1872.48</v>
      </c>
      <c r="CD33" s="25"/>
      <c r="CE33" s="26"/>
      <c r="CF33" s="48">
        <f>SUM(CF9:CF32)</f>
        <v>3875.0400000000004</v>
      </c>
      <c r="CG33" s="26"/>
      <c r="CH33" s="48">
        <f>SUM(CH9:CH32)</f>
        <v>1427.5199999999998</v>
      </c>
    </row>
    <row r="34" spans="1:86" ht="13.5" thickBot="1" x14ac:dyDescent="0.25"/>
    <row r="35" spans="1:86" ht="26.25" thickBot="1" x14ac:dyDescent="0.25">
      <c r="A35" s="76" t="s">
        <v>31</v>
      </c>
      <c r="B35" s="77">
        <f>MAX(B8:B32)</f>
        <v>13.314950654932083</v>
      </c>
      <c r="C35" s="80"/>
      <c r="D35" s="80"/>
      <c r="E35" s="80"/>
      <c r="F35" s="80"/>
      <c r="G35" s="77">
        <f>MAX(G8:G32)</f>
        <v>10.217451142306635</v>
      </c>
      <c r="H35" s="80"/>
      <c r="I35" s="80"/>
      <c r="J35" s="80"/>
      <c r="K35" s="80"/>
      <c r="L35" s="77">
        <f>MAX(L8:L32)</f>
        <v>129.33253808320856</v>
      </c>
      <c r="M35" s="80"/>
      <c r="N35" s="80"/>
      <c r="O35" s="80"/>
      <c r="P35" s="80"/>
      <c r="Q35" s="77">
        <f>MAX(Q8:Q32)</f>
        <v>163.08994135261688</v>
      </c>
      <c r="R35" s="80"/>
      <c r="S35" s="80"/>
      <c r="T35" s="80"/>
      <c r="U35" s="80"/>
      <c r="V35" s="77">
        <f>MAX(V8:V32)</f>
        <v>26.74926514269076</v>
      </c>
      <c r="W35" s="80"/>
      <c r="X35" s="80"/>
      <c r="Y35" s="80"/>
      <c r="Z35" s="80"/>
      <c r="AA35" s="77">
        <f>MAX(AA8:AA32)</f>
        <v>0</v>
      </c>
      <c r="AB35" s="80"/>
      <c r="AC35" s="80"/>
      <c r="AD35" s="80"/>
      <c r="AE35" s="80"/>
      <c r="AF35" s="77">
        <f>MAX(AF8:AF32)</f>
        <v>8.0595753248572937</v>
      </c>
      <c r="AG35" s="80"/>
      <c r="AH35" s="80"/>
      <c r="AI35" s="80"/>
      <c r="AJ35" s="80"/>
      <c r="AK35" s="77">
        <f>MAX(AK8:AK32)</f>
        <v>9.2171487781267327</v>
      </c>
      <c r="AL35" s="80"/>
      <c r="AM35" s="80"/>
      <c r="AN35" s="80"/>
      <c r="AO35" s="80"/>
      <c r="AP35" s="77">
        <f>MAX(AP8:AP32)</f>
        <v>2.7492851589344092</v>
      </c>
      <c r="AQ35" s="80"/>
      <c r="AR35" s="80"/>
      <c r="AS35" s="80"/>
      <c r="AT35" s="80"/>
      <c r="AU35" s="77">
        <f>MAX(AU8:AU32)</f>
        <v>44.429508936644027</v>
      </c>
      <c r="AV35" s="80"/>
      <c r="AW35" s="80"/>
      <c r="AX35" s="80"/>
      <c r="AY35" s="80"/>
      <c r="AZ35" s="77">
        <f>MAX(AZ8:AZ32)</f>
        <v>12.319604276971642</v>
      </c>
      <c r="BA35" s="80"/>
      <c r="BB35" s="80"/>
      <c r="BC35" s="80"/>
      <c r="BD35" s="80"/>
      <c r="BE35" s="77">
        <f>MAX(BE8:BE32)</f>
        <v>86.526522491071702</v>
      </c>
      <c r="BF35" s="80"/>
      <c r="BG35" s="80"/>
      <c r="BH35" s="80"/>
      <c r="BI35" s="80"/>
      <c r="BJ35" s="77">
        <f>MAX(BJ8:BJ32)</f>
        <v>11.002871229347658</v>
      </c>
      <c r="BK35" s="80"/>
      <c r="BL35" s="80"/>
      <c r="BM35" s="80"/>
      <c r="BN35" s="80"/>
      <c r="BO35" s="77">
        <f>MAX(BO8:BO32)</f>
        <v>55.642758662557924</v>
      </c>
      <c r="BP35" s="80"/>
      <c r="BQ35" s="80"/>
      <c r="BR35" s="80"/>
      <c r="BS35" s="80"/>
      <c r="BT35" s="77">
        <f>MAX(BT8:BT32)</f>
        <v>210.26108686024745</v>
      </c>
      <c r="BU35" s="80"/>
      <c r="BV35" s="80"/>
      <c r="BW35" s="80"/>
      <c r="BX35" s="80"/>
      <c r="BY35" s="77">
        <f>MAX(BY8:BY32)</f>
        <v>27.724020411328585</v>
      </c>
      <c r="BZ35" s="80"/>
      <c r="CA35" s="80"/>
      <c r="CB35" s="80"/>
      <c r="CC35" s="80"/>
      <c r="CD35" s="77">
        <f>MAX(CD8:CD32)</f>
        <v>16.217041128380458</v>
      </c>
      <c r="CE35" s="80"/>
      <c r="CF35" s="80"/>
      <c r="CG35" s="80"/>
      <c r="CH35" s="80"/>
    </row>
    <row r="36" spans="1:86" ht="26.25" thickBot="1" x14ac:dyDescent="0.25">
      <c r="A36" s="78" t="s">
        <v>32</v>
      </c>
      <c r="B36" s="79">
        <f>MIN(B8:B32)</f>
        <v>8.7844437450807895</v>
      </c>
      <c r="C36" s="81"/>
      <c r="D36" s="81"/>
      <c r="E36" s="81"/>
      <c r="F36" s="81"/>
      <c r="G36" s="79">
        <f>MIN(G8:G32)</f>
        <v>4.9278417107886563</v>
      </c>
      <c r="H36" s="81"/>
      <c r="I36" s="81"/>
      <c r="J36" s="81"/>
      <c r="K36" s="81"/>
      <c r="L36" s="79">
        <f>MIN(L8:L32)</f>
        <v>65.000309455988727</v>
      </c>
      <c r="M36" s="81"/>
      <c r="N36" s="81"/>
      <c r="O36" s="81"/>
      <c r="P36" s="81"/>
      <c r="Q36" s="79">
        <f>MIN(Q8:Q32)</f>
        <v>72.400682273739108</v>
      </c>
      <c r="R36" s="81"/>
      <c r="S36" s="81"/>
      <c r="T36" s="81"/>
      <c r="U36" s="81"/>
      <c r="V36" s="79">
        <f>MIN(V8:V32)</f>
        <v>18.133877357814558</v>
      </c>
      <c r="W36" s="81"/>
      <c r="X36" s="81"/>
      <c r="Y36" s="81"/>
      <c r="Z36" s="81"/>
      <c r="AA36" s="79">
        <f>MIN(AA8:AA32)</f>
        <v>0</v>
      </c>
      <c r="AB36" s="81"/>
      <c r="AC36" s="81"/>
      <c r="AD36" s="81"/>
      <c r="AE36" s="81"/>
      <c r="AF36" s="79">
        <f>MIN(AF8:AF32)</f>
        <v>3.8635551356056257</v>
      </c>
      <c r="AG36" s="81"/>
      <c r="AH36" s="81"/>
      <c r="AI36" s="81"/>
      <c r="AJ36" s="81"/>
      <c r="AK36" s="79">
        <f>MIN(AK8:AK32)</f>
        <v>4.5130475989556924</v>
      </c>
      <c r="AL36" s="81"/>
      <c r="AM36" s="81"/>
      <c r="AN36" s="81"/>
      <c r="AO36" s="81"/>
      <c r="AP36" s="79">
        <f>MIN(AP8:AP32)</f>
        <v>2.0320875521161494</v>
      </c>
      <c r="AQ36" s="81"/>
      <c r="AR36" s="81"/>
      <c r="AS36" s="81"/>
      <c r="AT36" s="81"/>
      <c r="AU36" s="79">
        <f>MIN(AU8:AU32)</f>
        <v>27.278606814338655</v>
      </c>
      <c r="AV36" s="81"/>
      <c r="AW36" s="81"/>
      <c r="AX36" s="81"/>
      <c r="AY36" s="81"/>
      <c r="AZ36" s="79">
        <f>MIN(AZ8:AZ32)</f>
        <v>9.8345047965110339</v>
      </c>
      <c r="BA36" s="81"/>
      <c r="BB36" s="81"/>
      <c r="BC36" s="81"/>
      <c r="BD36" s="81"/>
      <c r="BE36" s="79">
        <f>MIN(BE8:BE32)</f>
        <v>13.508450859354607</v>
      </c>
      <c r="BF36" s="81"/>
      <c r="BG36" s="81"/>
      <c r="BH36" s="81"/>
      <c r="BI36" s="81"/>
      <c r="BJ36" s="79">
        <f>MIN(BJ8:BJ32)</f>
        <v>4.5396153323618611</v>
      </c>
      <c r="BK36" s="81"/>
      <c r="BL36" s="81"/>
      <c r="BM36" s="81"/>
      <c r="BN36" s="81"/>
      <c r="BO36" s="79">
        <f>MIN(BO8:BO32)</f>
        <v>25.851446442355734</v>
      </c>
      <c r="BP36" s="81"/>
      <c r="BQ36" s="81"/>
      <c r="BR36" s="81"/>
      <c r="BS36" s="81"/>
      <c r="BT36" s="79">
        <f>MIN(BT8:BT32)</f>
        <v>86.170680646782188</v>
      </c>
      <c r="BU36" s="81"/>
      <c r="BV36" s="81"/>
      <c r="BW36" s="81"/>
      <c r="BX36" s="81"/>
      <c r="BY36" s="79">
        <f>MIN(BY8:BY32)</f>
        <v>0</v>
      </c>
      <c r="BZ36" s="81"/>
      <c r="CA36" s="81"/>
      <c r="CB36" s="81"/>
      <c r="CC36" s="81"/>
      <c r="CD36" s="79">
        <f>MIN(CD8:CD32)</f>
        <v>15.299070220044179</v>
      </c>
      <c r="CE36" s="81"/>
      <c r="CF36" s="81"/>
      <c r="CG36" s="81"/>
      <c r="CH36" s="81"/>
    </row>
    <row r="37" spans="1:86" x14ac:dyDescent="0.2">
      <c r="BT37" s="27"/>
    </row>
    <row r="38" spans="1:86" x14ac:dyDescent="0.2">
      <c r="B38" s="17" t="s">
        <v>15</v>
      </c>
      <c r="C38" s="17"/>
      <c r="D38" t="s">
        <v>30</v>
      </c>
      <c r="BT38" s="27"/>
    </row>
    <row r="39" spans="1:86" x14ac:dyDescent="0.2">
      <c r="B39" s="17" t="s">
        <v>16</v>
      </c>
      <c r="C39" s="17"/>
      <c r="D39" t="s">
        <v>19</v>
      </c>
    </row>
  </sheetData>
  <mergeCells count="134">
    <mergeCell ref="B2:F2"/>
    <mergeCell ref="G2:K2"/>
    <mergeCell ref="L2:P2"/>
    <mergeCell ref="Q2:U2"/>
    <mergeCell ref="V2:Z2"/>
    <mergeCell ref="AA2:AE2"/>
    <mergeCell ref="AF2:AJ2"/>
    <mergeCell ref="AK2:AO2"/>
    <mergeCell ref="T5:U5"/>
    <mergeCell ref="O5:P5"/>
    <mergeCell ref="AB3:AE3"/>
    <mergeCell ref="AB4:AC4"/>
    <mergeCell ref="AD4:AE4"/>
    <mergeCell ref="AB5:AC5"/>
    <mergeCell ref="AD5:AE5"/>
    <mergeCell ref="G3:G6"/>
    <mergeCell ref="H3:K3"/>
    <mergeCell ref="R3:U3"/>
    <mergeCell ref="M4:N4"/>
    <mergeCell ref="O4:P4"/>
    <mergeCell ref="M5:N5"/>
    <mergeCell ref="AA1:AE1"/>
    <mergeCell ref="AA3:AA6"/>
    <mergeCell ref="V3:V6"/>
    <mergeCell ref="W3:Z3"/>
    <mergeCell ref="W4:X4"/>
    <mergeCell ref="Y4:Z4"/>
    <mergeCell ref="W5:X5"/>
    <mergeCell ref="Y5:Z5"/>
    <mergeCell ref="H4:I4"/>
    <mergeCell ref="J4:K4"/>
    <mergeCell ref="H5:I5"/>
    <mergeCell ref="J5:K5"/>
    <mergeCell ref="V1:Z1"/>
    <mergeCell ref="A1:U1"/>
    <mergeCell ref="L3:L6"/>
    <mergeCell ref="M3:P3"/>
    <mergeCell ref="Q3:Q6"/>
    <mergeCell ref="A3:A6"/>
    <mergeCell ref="C4:D4"/>
    <mergeCell ref="C5:D5"/>
    <mergeCell ref="B3:B6"/>
    <mergeCell ref="E4:F4"/>
    <mergeCell ref="E5:F5"/>
    <mergeCell ref="C3:F3"/>
    <mergeCell ref="AF1:AJ1"/>
    <mergeCell ref="AK1:AO1"/>
    <mergeCell ref="AP1:AT1"/>
    <mergeCell ref="AL4:AM4"/>
    <mergeCell ref="AN4:AO4"/>
    <mergeCell ref="AL5:AM5"/>
    <mergeCell ref="AN5:AO5"/>
    <mergeCell ref="AU1:AY1"/>
    <mergeCell ref="AF3:AF6"/>
    <mergeCell ref="AG3:AJ3"/>
    <mergeCell ref="AG4:AH4"/>
    <mergeCell ref="AI4:AJ4"/>
    <mergeCell ref="AG5:AH5"/>
    <mergeCell ref="AI5:AJ5"/>
    <mergeCell ref="AK3:AK6"/>
    <mergeCell ref="AL3:AO3"/>
    <mergeCell ref="AP3:AP6"/>
    <mergeCell ref="AQ3:AT3"/>
    <mergeCell ref="AU3:AU6"/>
    <mergeCell ref="AV3:AY3"/>
    <mergeCell ref="AQ4:AR4"/>
    <mergeCell ref="AS4:AT4"/>
    <mergeCell ref="AV4:AW4"/>
    <mergeCell ref="AX4:AY4"/>
    <mergeCell ref="AZ1:BD1"/>
    <mergeCell ref="AZ3:AZ6"/>
    <mergeCell ref="BA3:BD3"/>
    <mergeCell ref="BA4:BB4"/>
    <mergeCell ref="BC4:BD4"/>
    <mergeCell ref="BA5:BB5"/>
    <mergeCell ref="BC5:BD5"/>
    <mergeCell ref="AU2:AY2"/>
    <mergeCell ref="AZ2:BD2"/>
    <mergeCell ref="BE1:BI1"/>
    <mergeCell ref="BJ1:BN1"/>
    <mergeCell ref="BE3:BE6"/>
    <mergeCell ref="BF3:BI3"/>
    <mergeCell ref="BJ3:BJ6"/>
    <mergeCell ref="BK3:BN3"/>
    <mergeCell ref="BF4:BG4"/>
    <mergeCell ref="BH4:BI4"/>
    <mergeCell ref="BK4:BL4"/>
    <mergeCell ref="BM4:BN4"/>
    <mergeCell ref="BF5:BG5"/>
    <mergeCell ref="BH5:BI5"/>
    <mergeCell ref="BK5:BL5"/>
    <mergeCell ref="BM5:BN5"/>
    <mergeCell ref="BJ2:BN2"/>
    <mergeCell ref="BO1:BS1"/>
    <mergeCell ref="BT1:BX1"/>
    <mergeCell ref="BU3:BX3"/>
    <mergeCell ref="BT2:BX2"/>
    <mergeCell ref="BO2:BS2"/>
    <mergeCell ref="BY1:CC1"/>
    <mergeCell ref="CD1:CH1"/>
    <mergeCell ref="BO3:BO6"/>
    <mergeCell ref="BP3:BS3"/>
    <mergeCell ref="BP4:BQ4"/>
    <mergeCell ref="BR4:BS4"/>
    <mergeCell ref="BP5:BQ5"/>
    <mergeCell ref="BR5:BS5"/>
    <mergeCell ref="CB5:CC5"/>
    <mergeCell ref="BT3:BT6"/>
    <mergeCell ref="BY3:BY6"/>
    <mergeCell ref="CE5:CF5"/>
    <mergeCell ref="CG5:CH5"/>
    <mergeCell ref="BZ3:CC3"/>
    <mergeCell ref="CE3:CH3"/>
    <mergeCell ref="BZ4:CA4"/>
    <mergeCell ref="CB4:CC4"/>
    <mergeCell ref="CE4:CF4"/>
    <mergeCell ref="CG4:CH4"/>
    <mergeCell ref="AP2:AT2"/>
    <mergeCell ref="AQ5:AR5"/>
    <mergeCell ref="AS5:AT5"/>
    <mergeCell ref="AV5:AW5"/>
    <mergeCell ref="AX5:AY5"/>
    <mergeCell ref="R4:S4"/>
    <mergeCell ref="T4:U4"/>
    <mergeCell ref="R5:S5"/>
    <mergeCell ref="CD3:CD6"/>
    <mergeCell ref="BE2:BI2"/>
    <mergeCell ref="BU4:BV4"/>
    <mergeCell ref="BW4:BX4"/>
    <mergeCell ref="BU5:BV5"/>
    <mergeCell ref="BW5:BX5"/>
    <mergeCell ref="BY2:CC2"/>
    <mergeCell ref="CD2:CH2"/>
    <mergeCell ref="BZ5:CA5"/>
  </mergeCells>
  <phoneticPr fontId="0" type="noConversion"/>
  <conditionalFormatting sqref="A12:CH12 A17:CH17 A26:CH26">
    <cfRule type="expression" dxfId="3" priority="2">
      <formula>COUNTIF($A$1,"*12*")=1</formula>
    </cfRule>
  </conditionalFormatting>
  <conditionalFormatting sqref="A12:CH12 A18:CH18 A30:CH30">
    <cfRule type="expression" dxfId="2" priority="1">
      <formula>COUNTIF($A$1,"*06*")=1</formula>
    </cfRule>
  </conditionalFormatting>
  <pageMargins left="0.39370078740157483" right="0.39370078740157483" top="0.78740157480314965" bottom="0.19685039370078741" header="0.51181102362204722" footer="0.51181102362204722"/>
  <pageSetup paperSize="9" scale="70" fitToWidth="0" orientation="landscape" r:id="rId1"/>
  <headerFooter alignWithMargins="0"/>
  <colBreaks count="4" manualBreakCount="4">
    <brk id="21" max="1048575" man="1"/>
    <brk id="41" max="1048575" man="1"/>
    <brk id="61" max="1048575" man="1"/>
    <brk id="76" max="3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0"/>
  <sheetViews>
    <sheetView zoomScale="70" zoomScaleNormal="7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2" sqref="F2"/>
    </sheetView>
  </sheetViews>
  <sheetFormatPr defaultRowHeight="12.75" x14ac:dyDescent="0.2"/>
  <cols>
    <col min="1" max="1" width="7.7109375" style="26" customWidth="1"/>
    <col min="2" max="4" width="7.7109375" customWidth="1"/>
    <col min="5" max="12" width="10.7109375" customWidth="1"/>
    <col min="13" max="15" width="7.7109375" customWidth="1"/>
    <col min="16" max="23" width="10.7109375" customWidth="1"/>
    <col min="24" max="26" width="7.7109375" customWidth="1"/>
    <col min="27" max="34" width="10.7109375" customWidth="1"/>
    <col min="35" max="37" width="7.7109375" customWidth="1"/>
    <col min="38" max="45" width="10.7109375" customWidth="1"/>
  </cols>
  <sheetData>
    <row r="1" spans="1:45" ht="42.75" customHeight="1" x14ac:dyDescent="0.2">
      <c r="A1" s="157" t="s">
        <v>61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</row>
    <row r="2" spans="1:45" ht="15" customHeight="1" thickBot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45" s="33" customFormat="1" ht="15" customHeight="1" thickBot="1" x14ac:dyDescent="0.25">
      <c r="A3" s="103"/>
      <c r="B3" s="150" t="s">
        <v>64</v>
      </c>
      <c r="C3" s="151"/>
      <c r="D3" s="151"/>
      <c r="E3" s="151"/>
      <c r="F3" s="151"/>
      <c r="G3" s="151"/>
      <c r="H3" s="151"/>
      <c r="I3" s="151"/>
      <c r="J3" s="151"/>
      <c r="K3" s="151"/>
      <c r="L3" s="152"/>
      <c r="M3" s="146" t="s">
        <v>65</v>
      </c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 t="s">
        <v>62</v>
      </c>
      <c r="Y3" s="146"/>
      <c r="Z3" s="146"/>
      <c r="AA3" s="146"/>
      <c r="AB3" s="146"/>
      <c r="AC3" s="146"/>
      <c r="AD3" s="146"/>
      <c r="AE3" s="146"/>
      <c r="AF3" s="146"/>
      <c r="AG3" s="146"/>
      <c r="AH3" s="146"/>
      <c r="AI3" s="146" t="s">
        <v>63</v>
      </c>
      <c r="AJ3" s="146"/>
      <c r="AK3" s="146"/>
      <c r="AL3" s="146"/>
      <c r="AM3" s="146"/>
      <c r="AN3" s="146"/>
      <c r="AO3" s="146"/>
      <c r="AP3" s="146"/>
      <c r="AQ3" s="146"/>
      <c r="AR3" s="146"/>
      <c r="AS3" s="146"/>
    </row>
    <row r="4" spans="1:45" ht="15.95" customHeight="1" thickBot="1" x14ac:dyDescent="0.25">
      <c r="A4" s="145" t="s">
        <v>0</v>
      </c>
      <c r="B4" s="145" t="s">
        <v>24</v>
      </c>
      <c r="C4" s="154" t="s">
        <v>27</v>
      </c>
      <c r="D4" s="155"/>
      <c r="E4" s="143" t="s">
        <v>25</v>
      </c>
      <c r="F4" s="143"/>
      <c r="G4" s="143"/>
      <c r="H4" s="143"/>
      <c r="I4" s="143"/>
      <c r="J4" s="143"/>
      <c r="K4" s="143"/>
      <c r="L4" s="144"/>
      <c r="M4" s="145" t="s">
        <v>24</v>
      </c>
      <c r="N4" s="154" t="s">
        <v>27</v>
      </c>
      <c r="O4" s="155"/>
      <c r="P4" s="143" t="s">
        <v>25</v>
      </c>
      <c r="Q4" s="143"/>
      <c r="R4" s="143"/>
      <c r="S4" s="143"/>
      <c r="T4" s="143"/>
      <c r="U4" s="143"/>
      <c r="V4" s="143"/>
      <c r="W4" s="144"/>
      <c r="X4" s="145" t="s">
        <v>24</v>
      </c>
      <c r="Y4" s="154" t="s">
        <v>27</v>
      </c>
      <c r="Z4" s="155"/>
      <c r="AA4" s="143" t="s">
        <v>25</v>
      </c>
      <c r="AB4" s="143"/>
      <c r="AC4" s="143"/>
      <c r="AD4" s="143"/>
      <c r="AE4" s="143"/>
      <c r="AF4" s="143"/>
      <c r="AG4" s="143"/>
      <c r="AH4" s="144"/>
      <c r="AI4" s="145" t="s">
        <v>24</v>
      </c>
      <c r="AJ4" s="154" t="s">
        <v>27</v>
      </c>
      <c r="AK4" s="155"/>
      <c r="AL4" s="143" t="s">
        <v>25</v>
      </c>
      <c r="AM4" s="143"/>
      <c r="AN4" s="143"/>
      <c r="AO4" s="143"/>
      <c r="AP4" s="143"/>
      <c r="AQ4" s="143"/>
      <c r="AR4" s="143"/>
      <c r="AS4" s="144"/>
    </row>
    <row r="5" spans="1:45" ht="15.95" customHeight="1" thickBot="1" x14ac:dyDescent="0.25">
      <c r="A5" s="145"/>
      <c r="B5" s="145"/>
      <c r="C5" s="154"/>
      <c r="D5" s="155"/>
      <c r="E5" s="130" t="s">
        <v>8</v>
      </c>
      <c r="F5" s="131"/>
      <c r="G5" s="131"/>
      <c r="H5" s="132"/>
      <c r="I5" s="131" t="s">
        <v>9</v>
      </c>
      <c r="J5" s="131"/>
      <c r="K5" s="131"/>
      <c r="L5" s="132"/>
      <c r="M5" s="145"/>
      <c r="N5" s="154"/>
      <c r="O5" s="155"/>
      <c r="P5" s="130" t="s">
        <v>8</v>
      </c>
      <c r="Q5" s="131"/>
      <c r="R5" s="131"/>
      <c r="S5" s="132"/>
      <c r="T5" s="131" t="s">
        <v>9</v>
      </c>
      <c r="U5" s="131"/>
      <c r="V5" s="131"/>
      <c r="W5" s="132"/>
      <c r="X5" s="145"/>
      <c r="Y5" s="154"/>
      <c r="Z5" s="155"/>
      <c r="AA5" s="130" t="s">
        <v>8</v>
      </c>
      <c r="AB5" s="131"/>
      <c r="AC5" s="131"/>
      <c r="AD5" s="132"/>
      <c r="AE5" s="131" t="s">
        <v>9</v>
      </c>
      <c r="AF5" s="131"/>
      <c r="AG5" s="131"/>
      <c r="AH5" s="132"/>
      <c r="AI5" s="145"/>
      <c r="AJ5" s="154"/>
      <c r="AK5" s="155"/>
      <c r="AL5" s="130" t="s">
        <v>8</v>
      </c>
      <c r="AM5" s="131"/>
      <c r="AN5" s="131"/>
      <c r="AO5" s="132"/>
      <c r="AP5" s="131" t="s">
        <v>9</v>
      </c>
      <c r="AQ5" s="131"/>
      <c r="AR5" s="131"/>
      <c r="AS5" s="132"/>
    </row>
    <row r="6" spans="1:45" ht="15.95" customHeight="1" thickBot="1" x14ac:dyDescent="0.25">
      <c r="A6" s="145"/>
      <c r="B6" s="145"/>
      <c r="C6" s="154"/>
      <c r="D6" s="155"/>
      <c r="E6" s="156" t="s">
        <v>69</v>
      </c>
      <c r="F6" s="141"/>
      <c r="G6" s="140" t="s">
        <v>26</v>
      </c>
      <c r="H6" s="141"/>
      <c r="I6" s="156" t="s">
        <v>69</v>
      </c>
      <c r="J6" s="141"/>
      <c r="K6" s="156" t="s">
        <v>26</v>
      </c>
      <c r="L6" s="141"/>
      <c r="M6" s="145"/>
      <c r="N6" s="154"/>
      <c r="O6" s="155"/>
      <c r="P6" s="156" t="s">
        <v>69</v>
      </c>
      <c r="Q6" s="141"/>
      <c r="R6" s="140" t="s">
        <v>26</v>
      </c>
      <c r="S6" s="141"/>
      <c r="T6" s="156" t="s">
        <v>69</v>
      </c>
      <c r="U6" s="141"/>
      <c r="V6" s="156" t="s">
        <v>26</v>
      </c>
      <c r="W6" s="141"/>
      <c r="X6" s="145"/>
      <c r="Y6" s="154"/>
      <c r="Z6" s="155"/>
      <c r="AA6" s="156" t="s">
        <v>69</v>
      </c>
      <c r="AB6" s="141"/>
      <c r="AC6" s="140" t="s">
        <v>26</v>
      </c>
      <c r="AD6" s="141"/>
      <c r="AE6" s="156" t="s">
        <v>69</v>
      </c>
      <c r="AF6" s="141"/>
      <c r="AG6" s="156" t="s">
        <v>26</v>
      </c>
      <c r="AH6" s="141"/>
      <c r="AI6" s="145"/>
      <c r="AJ6" s="154"/>
      <c r="AK6" s="155"/>
      <c r="AL6" s="156" t="s">
        <v>69</v>
      </c>
      <c r="AM6" s="141"/>
      <c r="AN6" s="140" t="s">
        <v>26</v>
      </c>
      <c r="AO6" s="141"/>
      <c r="AP6" s="156" t="s">
        <v>69</v>
      </c>
      <c r="AQ6" s="141"/>
      <c r="AR6" s="156" t="s">
        <v>26</v>
      </c>
      <c r="AS6" s="141"/>
    </row>
    <row r="7" spans="1:45" ht="14.1" customHeight="1" thickBot="1" x14ac:dyDescent="0.25">
      <c r="A7" s="129"/>
      <c r="B7" s="129"/>
      <c r="C7" s="142"/>
      <c r="D7" s="144"/>
      <c r="E7" s="8" t="s">
        <v>4</v>
      </c>
      <c r="F7" s="7">
        <v>132000</v>
      </c>
      <c r="G7" s="28" t="s">
        <v>4</v>
      </c>
      <c r="H7" s="7">
        <v>132000</v>
      </c>
      <c r="I7" s="8" t="s">
        <v>4</v>
      </c>
      <c r="J7" s="7">
        <v>132000</v>
      </c>
      <c r="K7" s="8" t="s">
        <v>4</v>
      </c>
      <c r="L7" s="7">
        <v>132000</v>
      </c>
      <c r="M7" s="129"/>
      <c r="N7" s="142"/>
      <c r="O7" s="144"/>
      <c r="P7" s="8" t="s">
        <v>4</v>
      </c>
      <c r="Q7" s="7">
        <v>132000</v>
      </c>
      <c r="R7" s="28" t="s">
        <v>4</v>
      </c>
      <c r="S7" s="7">
        <v>132000</v>
      </c>
      <c r="T7" s="8" t="s">
        <v>4</v>
      </c>
      <c r="U7" s="7">
        <v>132000</v>
      </c>
      <c r="V7" s="8" t="s">
        <v>4</v>
      </c>
      <c r="W7" s="7">
        <v>132000</v>
      </c>
      <c r="X7" s="129"/>
      <c r="Y7" s="142"/>
      <c r="Z7" s="144"/>
      <c r="AA7" s="8" t="s">
        <v>4</v>
      </c>
      <c r="AB7" s="7">
        <v>66000</v>
      </c>
      <c r="AC7" s="28" t="s">
        <v>4</v>
      </c>
      <c r="AD7" s="7">
        <v>66000</v>
      </c>
      <c r="AE7" s="7" t="s">
        <v>4</v>
      </c>
      <c r="AF7" s="29">
        <v>66000</v>
      </c>
      <c r="AG7" s="8" t="s">
        <v>4</v>
      </c>
      <c r="AH7" s="7">
        <v>66000</v>
      </c>
      <c r="AI7" s="129"/>
      <c r="AJ7" s="142"/>
      <c r="AK7" s="144"/>
      <c r="AL7" s="8" t="s">
        <v>4</v>
      </c>
      <c r="AM7" s="7">
        <v>66000</v>
      </c>
      <c r="AN7" s="28" t="s">
        <v>4</v>
      </c>
      <c r="AO7" s="7">
        <v>66000</v>
      </c>
      <c r="AP7" s="8" t="s">
        <v>4</v>
      </c>
      <c r="AQ7" s="7">
        <v>66000</v>
      </c>
      <c r="AR7" s="8" t="s">
        <v>4</v>
      </c>
      <c r="AS7" s="7">
        <v>66000</v>
      </c>
    </row>
    <row r="8" spans="1:45" ht="26.1" customHeight="1" thickBot="1" x14ac:dyDescent="0.25">
      <c r="A8" s="7" t="s">
        <v>11</v>
      </c>
      <c r="B8" s="7" t="s">
        <v>1</v>
      </c>
      <c r="C8" s="7" t="s">
        <v>28</v>
      </c>
      <c r="D8" s="29" t="s">
        <v>29</v>
      </c>
      <c r="E8" s="21" t="s">
        <v>6</v>
      </c>
      <c r="F8" s="22" t="s">
        <v>5</v>
      </c>
      <c r="G8" s="31" t="s">
        <v>6</v>
      </c>
      <c r="H8" s="22" t="s">
        <v>5</v>
      </c>
      <c r="I8" s="21" t="s">
        <v>6</v>
      </c>
      <c r="J8" s="16" t="s">
        <v>68</v>
      </c>
      <c r="K8" s="21" t="s">
        <v>6</v>
      </c>
      <c r="L8" s="16" t="s">
        <v>68</v>
      </c>
      <c r="M8" s="7" t="s">
        <v>1</v>
      </c>
      <c r="N8" s="8" t="s">
        <v>28</v>
      </c>
      <c r="O8" s="7" t="s">
        <v>29</v>
      </c>
      <c r="P8" s="21" t="s">
        <v>6</v>
      </c>
      <c r="Q8" s="22" t="s">
        <v>5</v>
      </c>
      <c r="R8" s="31" t="s">
        <v>6</v>
      </c>
      <c r="S8" s="22" t="s">
        <v>5</v>
      </c>
      <c r="T8" s="21" t="s">
        <v>6</v>
      </c>
      <c r="U8" s="16" t="s">
        <v>68</v>
      </c>
      <c r="V8" s="21" t="s">
        <v>6</v>
      </c>
      <c r="W8" s="16" t="s">
        <v>68</v>
      </c>
      <c r="X8" s="7" t="s">
        <v>1</v>
      </c>
      <c r="Y8" s="8" t="s">
        <v>28</v>
      </c>
      <c r="Z8" s="7" t="s">
        <v>29</v>
      </c>
      <c r="AA8" s="21" t="s">
        <v>6</v>
      </c>
      <c r="AB8" s="22" t="s">
        <v>5</v>
      </c>
      <c r="AC8" s="31" t="s">
        <v>6</v>
      </c>
      <c r="AD8" s="22" t="s">
        <v>5</v>
      </c>
      <c r="AE8" s="22" t="s">
        <v>6</v>
      </c>
      <c r="AF8" s="16" t="s">
        <v>68</v>
      </c>
      <c r="AG8" s="21" t="s">
        <v>6</v>
      </c>
      <c r="AH8" s="16" t="s">
        <v>68</v>
      </c>
      <c r="AI8" s="7" t="s">
        <v>1</v>
      </c>
      <c r="AJ8" s="8" t="s">
        <v>28</v>
      </c>
      <c r="AK8" s="7" t="s">
        <v>29</v>
      </c>
      <c r="AL8" s="21" t="s">
        <v>6</v>
      </c>
      <c r="AM8" s="22" t="s">
        <v>5</v>
      </c>
      <c r="AN8" s="31" t="s">
        <v>6</v>
      </c>
      <c r="AO8" s="22" t="s">
        <v>5</v>
      </c>
      <c r="AP8" s="21" t="s">
        <v>6</v>
      </c>
      <c r="AQ8" s="16" t="s">
        <v>68</v>
      </c>
      <c r="AR8" s="21" t="s">
        <v>6</v>
      </c>
      <c r="AS8" s="16" t="s">
        <v>68</v>
      </c>
    </row>
    <row r="9" spans="1:45" ht="14.1" customHeight="1" x14ac:dyDescent="0.2">
      <c r="A9" s="23">
        <v>0</v>
      </c>
      <c r="B9" s="68">
        <v>141.85</v>
      </c>
      <c r="C9" s="32">
        <v>-26.792999999999999</v>
      </c>
      <c r="D9" s="69">
        <v>6.9766000000000004</v>
      </c>
      <c r="E9" s="45">
        <v>6411.0348999999997</v>
      </c>
      <c r="F9" s="37" t="s">
        <v>10</v>
      </c>
      <c r="G9" s="45">
        <v>16.8598</v>
      </c>
      <c r="H9" s="37" t="s">
        <v>10</v>
      </c>
      <c r="I9" s="45">
        <v>564.96849999999995</v>
      </c>
      <c r="J9" s="37" t="s">
        <v>10</v>
      </c>
      <c r="K9" s="45">
        <v>1018.2331</v>
      </c>
      <c r="L9" s="37" t="s">
        <v>10</v>
      </c>
      <c r="M9" s="71">
        <v>142.31</v>
      </c>
      <c r="N9" s="72">
        <v>-29.274999999999999</v>
      </c>
      <c r="O9" s="73">
        <v>4.4550000000000001</v>
      </c>
      <c r="P9" s="45">
        <v>5032.0430999999999</v>
      </c>
      <c r="Q9" s="37" t="s">
        <v>10</v>
      </c>
      <c r="R9" s="45">
        <v>16233.5357</v>
      </c>
      <c r="S9" s="37" t="s">
        <v>10</v>
      </c>
      <c r="T9" s="45">
        <v>480.42910000000001</v>
      </c>
      <c r="U9" s="66" t="s">
        <v>10</v>
      </c>
      <c r="V9" s="45">
        <v>8357.7906000000003</v>
      </c>
      <c r="W9" s="37" t="s">
        <v>10</v>
      </c>
      <c r="X9" s="71">
        <v>124.55</v>
      </c>
      <c r="Y9" s="72">
        <v>24.26</v>
      </c>
      <c r="Z9" s="73">
        <v>-6.8509000000000002</v>
      </c>
      <c r="AA9" s="45">
        <v>4.851</v>
      </c>
      <c r="AB9" s="37" t="s">
        <v>10</v>
      </c>
      <c r="AC9" s="45">
        <v>2531.88</v>
      </c>
      <c r="AD9" s="37" t="s">
        <v>10</v>
      </c>
      <c r="AE9" s="67">
        <v>801.92399999999998</v>
      </c>
      <c r="AF9" s="37" t="s">
        <v>10</v>
      </c>
      <c r="AG9" s="67">
        <v>81.176000000000002</v>
      </c>
      <c r="AH9" s="37" t="s">
        <v>10</v>
      </c>
      <c r="AI9" s="74">
        <v>124.59</v>
      </c>
      <c r="AJ9" s="72">
        <v>24.689</v>
      </c>
      <c r="AK9" s="73">
        <v>-7.3266</v>
      </c>
      <c r="AL9" s="45">
        <v>5.8280000000000003</v>
      </c>
      <c r="AM9" s="37" t="s">
        <v>10</v>
      </c>
      <c r="AN9" s="45">
        <v>2545.7930000000001</v>
      </c>
      <c r="AO9" s="37" t="s">
        <v>10</v>
      </c>
      <c r="AP9" s="67">
        <v>828.221</v>
      </c>
      <c r="AQ9" s="37" t="s">
        <v>10</v>
      </c>
      <c r="AR9" s="45">
        <v>81.777000000000001</v>
      </c>
      <c r="AS9" s="37" t="s">
        <v>10</v>
      </c>
    </row>
    <row r="10" spans="1:45" ht="14.1" customHeight="1" x14ac:dyDescent="0.2">
      <c r="A10" s="1">
        <v>4.1666666666666664E-2</v>
      </c>
      <c r="B10" s="70">
        <f>((H10-F10)^2+(L10-J10)^2)^0.5/115/1.73</f>
        <v>147.64477058676377</v>
      </c>
      <c r="C10" s="32">
        <f>(H10-F10)/1000</f>
        <v>-28.643999999999998</v>
      </c>
      <c r="D10" s="69">
        <f>(L10-J10)/1000</f>
        <v>6.5076000000000001</v>
      </c>
      <c r="E10" s="46">
        <f>E9+F10/F$7</f>
        <v>6411.2518999999993</v>
      </c>
      <c r="F10" s="43">
        <v>28644</v>
      </c>
      <c r="G10" s="46">
        <f>G9+H10/H$7</f>
        <v>16.8598</v>
      </c>
      <c r="H10" s="43">
        <v>0</v>
      </c>
      <c r="I10" s="46">
        <f>I9+J10/J$7</f>
        <v>564.96849999999995</v>
      </c>
      <c r="J10" s="43">
        <v>0</v>
      </c>
      <c r="K10" s="46">
        <f>K9+L10/L$7</f>
        <v>1018.2824000000001</v>
      </c>
      <c r="L10" s="43">
        <v>6507.6</v>
      </c>
      <c r="M10" s="70">
        <f>((S10-Q10)^2+(W10-U10)^2)^0.5/115/1.73</f>
        <v>156.18550191492233</v>
      </c>
      <c r="N10" s="32">
        <f>(S10-Q10)/1000</f>
        <v>-30.505200000000002</v>
      </c>
      <c r="O10" s="69">
        <f>(W10-U10)/1000</f>
        <v>5.9136000000000006</v>
      </c>
      <c r="P10" s="46">
        <f>P9+Q10/Q$7</f>
        <v>5032.2741999999998</v>
      </c>
      <c r="Q10" s="43">
        <v>30505.200000000001</v>
      </c>
      <c r="R10" s="46">
        <f>R9+S10/S$7</f>
        <v>16233.5357</v>
      </c>
      <c r="S10" s="43">
        <v>0</v>
      </c>
      <c r="T10" s="46">
        <f>T9+U10/U$7</f>
        <v>480.42910000000001</v>
      </c>
      <c r="U10" s="43">
        <v>0</v>
      </c>
      <c r="V10" s="46">
        <f>V9+W10/W$7</f>
        <v>8357.8353999999999</v>
      </c>
      <c r="W10" s="43">
        <v>5913.6</v>
      </c>
      <c r="X10" s="70">
        <f>((AD10-AB10)^2+(AH10-AF10)^2)^0.5/115/1.73</f>
        <v>137.93465690410713</v>
      </c>
      <c r="Y10" s="32">
        <f>(AD10-AB10)/1000</f>
        <v>26.195400000000003</v>
      </c>
      <c r="Z10" s="69">
        <f>(AH10-AF10)/1000</f>
        <v>-8.1774000000000004</v>
      </c>
      <c r="AA10" s="46">
        <f>AA9+AB10/AB$7</f>
        <v>4.851</v>
      </c>
      <c r="AB10" s="43">
        <v>0</v>
      </c>
      <c r="AC10" s="46">
        <f>AC9+AD10/AD$7</f>
        <v>2532.2769000000003</v>
      </c>
      <c r="AD10" s="43">
        <v>26195.4</v>
      </c>
      <c r="AE10" s="46">
        <f>AE9+AF10/AF$7</f>
        <v>802.04790000000003</v>
      </c>
      <c r="AF10" s="43">
        <v>8177.4000000000005</v>
      </c>
      <c r="AG10" s="46">
        <f>AG9+AH10/AH$7</f>
        <v>81.176000000000002</v>
      </c>
      <c r="AH10" s="43">
        <v>0</v>
      </c>
      <c r="AI10" s="70">
        <f>((AO10-AM10)^2+(AS10-AQ10)^2)^0.5/115/1.73</f>
        <v>139.82699347929989</v>
      </c>
      <c r="AJ10" s="32">
        <f>(AO10-AM10)/1000</f>
        <v>26.532</v>
      </c>
      <c r="AK10" s="69">
        <f>(AS10-AQ10)/1000</f>
        <v>-8.3622000000000014</v>
      </c>
      <c r="AL10" s="46">
        <f>AL9+AM10/AM$7</f>
        <v>5.8280000000000003</v>
      </c>
      <c r="AM10" s="43">
        <v>0</v>
      </c>
      <c r="AN10" s="46">
        <f>AN9+AO10/AO$7</f>
        <v>2546.1950000000002</v>
      </c>
      <c r="AO10" s="43">
        <v>26532</v>
      </c>
      <c r="AP10" s="46">
        <f>AP9+AQ10/AQ$7</f>
        <v>828.34770000000003</v>
      </c>
      <c r="AQ10" s="43">
        <v>8362.2000000000007</v>
      </c>
      <c r="AR10" s="46">
        <f>AR9+AS10/AS$7</f>
        <v>81.777000000000001</v>
      </c>
      <c r="AS10" s="43">
        <v>0</v>
      </c>
    </row>
    <row r="11" spans="1:45" ht="14.1" customHeight="1" x14ac:dyDescent="0.2">
      <c r="A11" s="1">
        <v>8.3333333333333301E-2</v>
      </c>
      <c r="B11" s="70">
        <f t="shared" ref="B11:B33" si="0">((H11-F11)^2+(L11-J11)^2)^0.5/115/1.73</f>
        <v>150.44379297457374</v>
      </c>
      <c r="C11" s="32">
        <f t="shared" ref="C11:C33" si="1">(H11-F11)/1000</f>
        <v>-29.066400000000002</v>
      </c>
      <c r="D11" s="69">
        <f t="shared" ref="D11:D32" si="2">(L11-J11)/1000</f>
        <v>7.1411999999999995</v>
      </c>
      <c r="E11" s="46">
        <f t="shared" ref="E11:K33" si="3">E10+F11/F$7</f>
        <v>6411.472099999999</v>
      </c>
      <c r="F11" s="38">
        <v>29066.400000000001</v>
      </c>
      <c r="G11" s="46">
        <f t="shared" si="3"/>
        <v>16.8598</v>
      </c>
      <c r="H11" s="38">
        <v>0</v>
      </c>
      <c r="I11" s="46">
        <f t="shared" si="3"/>
        <v>564.96849999999995</v>
      </c>
      <c r="J11" s="38">
        <v>0</v>
      </c>
      <c r="K11" s="46">
        <f t="shared" si="3"/>
        <v>1018.3365</v>
      </c>
      <c r="L11" s="38">
        <v>7141.2</v>
      </c>
      <c r="M11" s="70">
        <f t="shared" ref="M11:M33" si="4">((S11-Q11)^2+(W11-U11)^2)^0.5/115/1.73</f>
        <v>159.07039140029056</v>
      </c>
      <c r="N11" s="32">
        <f t="shared" ref="N11:N33" si="5">(S11-Q11)/1000</f>
        <v>-30.954000000000001</v>
      </c>
      <c r="O11" s="69">
        <f t="shared" ref="O11:O32" si="6">(W11-U11)/1000</f>
        <v>6.5868000000000002</v>
      </c>
      <c r="P11" s="46">
        <f>P10+Q11/Q$7</f>
        <v>5032.5086999999994</v>
      </c>
      <c r="Q11" s="38">
        <v>30954</v>
      </c>
      <c r="R11" s="46">
        <f>R10+S11/S$7</f>
        <v>16233.5357</v>
      </c>
      <c r="S11" s="38">
        <v>0</v>
      </c>
      <c r="T11" s="46">
        <f>T10+U11/U$7</f>
        <v>480.42910000000001</v>
      </c>
      <c r="U11" s="38">
        <v>0</v>
      </c>
      <c r="V11" s="46">
        <f>V10+W11/W$7</f>
        <v>8357.8852999999999</v>
      </c>
      <c r="W11" s="38">
        <v>6586.8</v>
      </c>
      <c r="X11" s="70">
        <f t="shared" ref="X11:X33" si="7">((AD11-AB11)^2+(AH11-AF11)^2)^0.5/115/1.73</f>
        <v>141.56135453427368</v>
      </c>
      <c r="Y11" s="32">
        <f t="shared" ref="Y11:Y33" si="8">(AD11-AB11)/1000</f>
        <v>26.756400000000003</v>
      </c>
      <c r="Z11" s="69">
        <f t="shared" ref="Z11:Z32" si="9">(AH11-AF11)/1000</f>
        <v>-8.7911999999999999</v>
      </c>
      <c r="AA11" s="46">
        <f t="shared" ref="AA11:AA33" si="10">AA10+AB11/AB$7</f>
        <v>4.851</v>
      </c>
      <c r="AB11" s="38">
        <v>0</v>
      </c>
      <c r="AC11" s="46">
        <f t="shared" ref="AC11:AC33" si="11">AC10+AD11/AD$7</f>
        <v>2532.6823000000004</v>
      </c>
      <c r="AD11" s="38">
        <v>26756.400000000001</v>
      </c>
      <c r="AE11" s="46">
        <f t="shared" ref="AE11:AE33" si="12">AE10+AF11/AF$7</f>
        <v>802.18110000000001</v>
      </c>
      <c r="AF11" s="38">
        <v>8791.2000000000007</v>
      </c>
      <c r="AG11" s="46">
        <f t="shared" ref="AG11:AG33" si="13">AG10+AH11/AH$7</f>
        <v>81.176000000000002</v>
      </c>
      <c r="AH11" s="38">
        <v>0</v>
      </c>
      <c r="AI11" s="70">
        <f t="shared" ref="AI11:AI33" si="14">((AO11-AM11)^2+(AS11-AQ11)^2)^0.5/115/1.73</f>
        <v>143.51164208473529</v>
      </c>
      <c r="AJ11" s="32">
        <f t="shared" ref="AJ11:AJ33" si="15">(AO11-AM11)/1000</f>
        <v>27.106200000000001</v>
      </c>
      <c r="AK11" s="69">
        <f t="shared" ref="AK11:AK32" si="16">(AS11-AQ11)/1000</f>
        <v>-8.9694000000000003</v>
      </c>
      <c r="AL11" s="46">
        <f t="shared" ref="AL11:AL33" si="17">AL10+AM11/AM$7</f>
        <v>5.8280000000000003</v>
      </c>
      <c r="AM11" s="38">
        <v>0</v>
      </c>
      <c r="AN11" s="46">
        <f t="shared" ref="AN11:AN33" si="18">AN10+AO11/AO$7</f>
        <v>2546.6057000000001</v>
      </c>
      <c r="AO11" s="38">
        <v>27106.2</v>
      </c>
      <c r="AP11" s="46">
        <f t="shared" ref="AP11:AP33" si="19">AP10+AQ11/AQ$7</f>
        <v>828.48360000000002</v>
      </c>
      <c r="AQ11" s="38">
        <v>8969.4</v>
      </c>
      <c r="AR11" s="46">
        <f t="shared" ref="AR11:AR33" si="20">AR10+AS11/AS$7</f>
        <v>81.777000000000001</v>
      </c>
      <c r="AS11" s="38">
        <v>0</v>
      </c>
    </row>
    <row r="12" spans="1:45" ht="14.1" customHeight="1" x14ac:dyDescent="0.2">
      <c r="A12" s="1">
        <v>0.125</v>
      </c>
      <c r="B12" s="70">
        <f t="shared" si="0"/>
        <v>152.47176524362791</v>
      </c>
      <c r="C12" s="32">
        <f t="shared" si="1"/>
        <v>-29.462400000000002</v>
      </c>
      <c r="D12" s="69">
        <f t="shared" si="2"/>
        <v>7.2204000000000006</v>
      </c>
      <c r="E12" s="46">
        <f t="shared" si="3"/>
        <v>6411.6952999999994</v>
      </c>
      <c r="F12" s="38">
        <v>29462.400000000001</v>
      </c>
      <c r="G12" s="46">
        <f t="shared" si="3"/>
        <v>16.8598</v>
      </c>
      <c r="H12" s="38">
        <v>0</v>
      </c>
      <c r="I12" s="46">
        <f t="shared" si="3"/>
        <v>564.96849999999995</v>
      </c>
      <c r="J12" s="38">
        <v>0</v>
      </c>
      <c r="K12" s="46">
        <f t="shared" si="3"/>
        <v>1018.3912</v>
      </c>
      <c r="L12" s="38">
        <v>7220.4000000000005</v>
      </c>
      <c r="M12" s="70">
        <f t="shared" si="4"/>
        <v>161.28103723695588</v>
      </c>
      <c r="N12" s="32">
        <f t="shared" si="5"/>
        <v>-31.389600000000002</v>
      </c>
      <c r="O12" s="69">
        <f t="shared" si="6"/>
        <v>6.6528</v>
      </c>
      <c r="P12" s="46">
        <f t="shared" ref="P12:P33" si="21">P11+Q12/Q$7</f>
        <v>5032.7464999999993</v>
      </c>
      <c r="Q12" s="38">
        <v>31389.600000000002</v>
      </c>
      <c r="R12" s="46">
        <f t="shared" ref="R12:R33" si="22">R11+S12/S$7</f>
        <v>16233.5357</v>
      </c>
      <c r="S12" s="38">
        <v>0</v>
      </c>
      <c r="T12" s="46">
        <f t="shared" ref="T12:T33" si="23">T11+U12/U$7</f>
        <v>480.42910000000001</v>
      </c>
      <c r="U12" s="38">
        <v>0</v>
      </c>
      <c r="V12" s="46">
        <f t="shared" ref="V12:V33" si="24">V11+W12/W$7</f>
        <v>8357.9357</v>
      </c>
      <c r="W12" s="38">
        <v>6652.8</v>
      </c>
      <c r="X12" s="70">
        <f t="shared" si="7"/>
        <v>144.01998668681375</v>
      </c>
      <c r="Y12" s="32">
        <f t="shared" si="8"/>
        <v>27.257999999999999</v>
      </c>
      <c r="Z12" s="69">
        <f t="shared" si="9"/>
        <v>-8.8308000000000018</v>
      </c>
      <c r="AA12" s="46">
        <f t="shared" si="10"/>
        <v>4.851</v>
      </c>
      <c r="AB12" s="38">
        <v>0</v>
      </c>
      <c r="AC12" s="46">
        <f t="shared" si="11"/>
        <v>2533.0953000000004</v>
      </c>
      <c r="AD12" s="38">
        <v>27258</v>
      </c>
      <c r="AE12" s="46">
        <f t="shared" si="12"/>
        <v>802.31489999999997</v>
      </c>
      <c r="AF12" s="38">
        <v>8830.8000000000011</v>
      </c>
      <c r="AG12" s="46">
        <f t="shared" si="13"/>
        <v>81.176000000000002</v>
      </c>
      <c r="AH12" s="38">
        <v>0</v>
      </c>
      <c r="AI12" s="70">
        <f t="shared" si="14"/>
        <v>145.94777464455001</v>
      </c>
      <c r="AJ12" s="32">
        <f t="shared" si="15"/>
        <v>27.601200000000002</v>
      </c>
      <c r="AK12" s="69">
        <f t="shared" si="16"/>
        <v>-9.0156000000000009</v>
      </c>
      <c r="AL12" s="46">
        <f t="shared" si="17"/>
        <v>5.8280000000000003</v>
      </c>
      <c r="AM12" s="38">
        <v>0</v>
      </c>
      <c r="AN12" s="46">
        <f t="shared" si="18"/>
        <v>2547.0239000000001</v>
      </c>
      <c r="AO12" s="38">
        <v>27601.200000000001</v>
      </c>
      <c r="AP12" s="46">
        <f t="shared" si="19"/>
        <v>828.62020000000007</v>
      </c>
      <c r="AQ12" s="38">
        <v>9015.6</v>
      </c>
      <c r="AR12" s="46">
        <f t="shared" si="20"/>
        <v>81.777000000000001</v>
      </c>
      <c r="AS12" s="38">
        <v>0</v>
      </c>
    </row>
    <row r="13" spans="1:45" s="92" customFormat="1" ht="14.1" customHeight="1" x14ac:dyDescent="0.2">
      <c r="A13" s="87">
        <v>0.16666666666666699</v>
      </c>
      <c r="B13" s="94">
        <f t="shared" si="0"/>
        <v>153.54861137326807</v>
      </c>
      <c r="C13" s="95">
        <f t="shared" si="1"/>
        <v>-29.620799999999999</v>
      </c>
      <c r="D13" s="96">
        <f t="shared" si="2"/>
        <v>7.4711999999999996</v>
      </c>
      <c r="E13" s="90">
        <f t="shared" si="3"/>
        <v>6411.9196999999995</v>
      </c>
      <c r="F13" s="91">
        <v>29620.799999999999</v>
      </c>
      <c r="G13" s="90">
        <f t="shared" si="3"/>
        <v>16.8598</v>
      </c>
      <c r="H13" s="91">
        <v>0</v>
      </c>
      <c r="I13" s="90">
        <f t="shared" si="3"/>
        <v>564.96849999999995</v>
      </c>
      <c r="J13" s="91">
        <v>0</v>
      </c>
      <c r="K13" s="90">
        <f t="shared" si="3"/>
        <v>1018.4478</v>
      </c>
      <c r="L13" s="91">
        <v>7471.2</v>
      </c>
      <c r="M13" s="94">
        <f t="shared" si="4"/>
        <v>162.32480327643859</v>
      </c>
      <c r="N13" s="95">
        <f t="shared" si="5"/>
        <v>-31.547999999999998</v>
      </c>
      <c r="O13" s="96">
        <f t="shared" si="6"/>
        <v>6.9036</v>
      </c>
      <c r="P13" s="90">
        <f t="shared" si="21"/>
        <v>5032.9854999999989</v>
      </c>
      <c r="Q13" s="91">
        <v>31548</v>
      </c>
      <c r="R13" s="90">
        <f t="shared" si="22"/>
        <v>16233.5357</v>
      </c>
      <c r="S13" s="91">
        <v>0</v>
      </c>
      <c r="T13" s="90">
        <f t="shared" si="23"/>
        <v>480.42910000000001</v>
      </c>
      <c r="U13" s="91">
        <v>0</v>
      </c>
      <c r="V13" s="90">
        <f t="shared" si="24"/>
        <v>8357.9879999999994</v>
      </c>
      <c r="W13" s="91">
        <v>6903.6</v>
      </c>
      <c r="X13" s="94">
        <f t="shared" si="7"/>
        <v>145.15863872984838</v>
      </c>
      <c r="Y13" s="95">
        <f t="shared" si="8"/>
        <v>27.416400000000003</v>
      </c>
      <c r="Z13" s="96">
        <f t="shared" si="9"/>
        <v>-9.0749999999999993</v>
      </c>
      <c r="AA13" s="90">
        <f t="shared" si="10"/>
        <v>4.851</v>
      </c>
      <c r="AB13" s="91">
        <v>0</v>
      </c>
      <c r="AC13" s="90">
        <f t="shared" si="11"/>
        <v>2533.5107000000003</v>
      </c>
      <c r="AD13" s="91">
        <v>27416.400000000001</v>
      </c>
      <c r="AE13" s="90">
        <f t="shared" si="12"/>
        <v>802.45240000000001</v>
      </c>
      <c r="AF13" s="91">
        <v>9075</v>
      </c>
      <c r="AG13" s="90">
        <f t="shared" si="13"/>
        <v>81.176000000000002</v>
      </c>
      <c r="AH13" s="91">
        <v>0</v>
      </c>
      <c r="AI13" s="94">
        <f t="shared" si="14"/>
        <v>147.13056055044922</v>
      </c>
      <c r="AJ13" s="95">
        <f t="shared" si="15"/>
        <v>27.766200000000001</v>
      </c>
      <c r="AK13" s="96">
        <f t="shared" si="16"/>
        <v>-9.2663999999999991</v>
      </c>
      <c r="AL13" s="90">
        <f t="shared" si="17"/>
        <v>5.8280000000000003</v>
      </c>
      <c r="AM13" s="91">
        <v>0</v>
      </c>
      <c r="AN13" s="90">
        <f t="shared" si="18"/>
        <v>2547.4446000000003</v>
      </c>
      <c r="AO13" s="91">
        <v>27766.2</v>
      </c>
      <c r="AP13" s="90">
        <f t="shared" si="19"/>
        <v>828.76060000000007</v>
      </c>
      <c r="AQ13" s="91">
        <v>9266.4</v>
      </c>
      <c r="AR13" s="90">
        <f t="shared" si="20"/>
        <v>81.777000000000001</v>
      </c>
      <c r="AS13" s="91">
        <v>0</v>
      </c>
    </row>
    <row r="14" spans="1:45" ht="14.1" customHeight="1" x14ac:dyDescent="0.2">
      <c r="A14" s="1">
        <v>0.20833333333333301</v>
      </c>
      <c r="B14" s="70">
        <f t="shared" si="0"/>
        <v>142.87653136559308</v>
      </c>
      <c r="C14" s="32">
        <f t="shared" si="1"/>
        <v>-27.825600000000001</v>
      </c>
      <c r="D14" s="69">
        <f t="shared" si="2"/>
        <v>5.8079999999999998</v>
      </c>
      <c r="E14" s="46">
        <f t="shared" si="3"/>
        <v>6412.1304999999993</v>
      </c>
      <c r="F14" s="38">
        <v>27825.600000000002</v>
      </c>
      <c r="G14" s="46">
        <f t="shared" si="3"/>
        <v>16.8598</v>
      </c>
      <c r="H14" s="38">
        <v>0</v>
      </c>
      <c r="I14" s="46">
        <f t="shared" si="3"/>
        <v>564.96849999999995</v>
      </c>
      <c r="J14" s="38">
        <v>0</v>
      </c>
      <c r="K14" s="46">
        <f t="shared" si="3"/>
        <v>1018.4918</v>
      </c>
      <c r="L14" s="38">
        <v>5808</v>
      </c>
      <c r="M14" s="70">
        <f t="shared" si="4"/>
        <v>151.03246516988662</v>
      </c>
      <c r="N14" s="32">
        <f t="shared" si="5"/>
        <v>-29.5944</v>
      </c>
      <c r="O14" s="69">
        <f t="shared" si="6"/>
        <v>5.2008000000000001</v>
      </c>
      <c r="P14" s="46">
        <f t="shared" si="21"/>
        <v>5033.2096999999985</v>
      </c>
      <c r="Q14" s="38">
        <v>29594.400000000001</v>
      </c>
      <c r="R14" s="46">
        <f t="shared" si="22"/>
        <v>16233.5357</v>
      </c>
      <c r="S14" s="38">
        <v>0</v>
      </c>
      <c r="T14" s="46">
        <f t="shared" si="23"/>
        <v>480.42910000000001</v>
      </c>
      <c r="U14" s="38">
        <v>0</v>
      </c>
      <c r="V14" s="46">
        <f t="shared" si="24"/>
        <v>8358.027399999999</v>
      </c>
      <c r="W14" s="38">
        <v>5200.8</v>
      </c>
      <c r="X14" s="70">
        <f t="shared" si="7"/>
        <v>133.73968826047164</v>
      </c>
      <c r="Y14" s="32">
        <f t="shared" si="8"/>
        <v>25.5486</v>
      </c>
      <c r="Z14" s="69">
        <f t="shared" si="9"/>
        <v>-7.4316000000000004</v>
      </c>
      <c r="AA14" s="46">
        <f t="shared" si="10"/>
        <v>4.851</v>
      </c>
      <c r="AB14" s="38">
        <v>0</v>
      </c>
      <c r="AC14" s="46">
        <f t="shared" si="11"/>
        <v>2533.8978000000002</v>
      </c>
      <c r="AD14" s="38">
        <v>25548.600000000002</v>
      </c>
      <c r="AE14" s="46">
        <f t="shared" si="12"/>
        <v>802.56500000000005</v>
      </c>
      <c r="AF14" s="38">
        <v>7431.6</v>
      </c>
      <c r="AG14" s="46">
        <f t="shared" si="13"/>
        <v>81.176000000000002</v>
      </c>
      <c r="AH14" s="38">
        <v>0</v>
      </c>
      <c r="AI14" s="70">
        <f t="shared" si="14"/>
        <v>135.53260495020231</v>
      </c>
      <c r="AJ14" s="32">
        <f t="shared" si="15"/>
        <v>25.872</v>
      </c>
      <c r="AK14" s="69">
        <f t="shared" si="16"/>
        <v>-7.5966000000000005</v>
      </c>
      <c r="AL14" s="46">
        <f t="shared" si="17"/>
        <v>5.8280000000000003</v>
      </c>
      <c r="AM14" s="38">
        <v>0</v>
      </c>
      <c r="AN14" s="46">
        <f t="shared" si="18"/>
        <v>2547.8366000000001</v>
      </c>
      <c r="AO14" s="38">
        <v>25872</v>
      </c>
      <c r="AP14" s="46">
        <f t="shared" si="19"/>
        <v>828.87570000000005</v>
      </c>
      <c r="AQ14" s="38">
        <v>7596.6</v>
      </c>
      <c r="AR14" s="46">
        <f t="shared" si="20"/>
        <v>81.777000000000001</v>
      </c>
      <c r="AS14" s="38">
        <v>0</v>
      </c>
    </row>
    <row r="15" spans="1:45" ht="14.1" customHeight="1" x14ac:dyDescent="0.2">
      <c r="A15" s="1">
        <v>0.25</v>
      </c>
      <c r="B15" s="70">
        <f t="shared" si="0"/>
        <v>116.51561845808038</v>
      </c>
      <c r="C15" s="32">
        <f t="shared" si="1"/>
        <v>-23.113199999999999</v>
      </c>
      <c r="D15" s="69">
        <f t="shared" si="2"/>
        <v>1.7687999999999999</v>
      </c>
      <c r="E15" s="46">
        <f t="shared" si="3"/>
        <v>6412.3055999999997</v>
      </c>
      <c r="F15" s="38">
        <v>23113.200000000001</v>
      </c>
      <c r="G15" s="46">
        <f t="shared" si="3"/>
        <v>16.8598</v>
      </c>
      <c r="H15" s="38">
        <v>0</v>
      </c>
      <c r="I15" s="46">
        <f t="shared" si="3"/>
        <v>564.9692</v>
      </c>
      <c r="J15" s="38">
        <v>92.4</v>
      </c>
      <c r="K15" s="46">
        <f t="shared" si="3"/>
        <v>1018.5059</v>
      </c>
      <c r="L15" s="38">
        <v>1861.2</v>
      </c>
      <c r="M15" s="70">
        <f t="shared" si="4"/>
        <v>123.19342851424292</v>
      </c>
      <c r="N15" s="32">
        <f t="shared" si="5"/>
        <v>-24.486000000000001</v>
      </c>
      <c r="O15" s="69">
        <f t="shared" si="6"/>
        <v>1.0692000000000002</v>
      </c>
      <c r="P15" s="46">
        <f t="shared" si="21"/>
        <v>5033.3951999999981</v>
      </c>
      <c r="Q15" s="38">
        <v>24486</v>
      </c>
      <c r="R15" s="46">
        <f t="shared" si="22"/>
        <v>16233.5357</v>
      </c>
      <c r="S15" s="38">
        <v>0</v>
      </c>
      <c r="T15" s="46">
        <f t="shared" si="23"/>
        <v>480.43110000000001</v>
      </c>
      <c r="U15" s="38">
        <v>264</v>
      </c>
      <c r="V15" s="46">
        <f t="shared" si="24"/>
        <v>8358.0374999999985</v>
      </c>
      <c r="W15" s="38">
        <v>1333.2</v>
      </c>
      <c r="X15" s="70">
        <f t="shared" si="7"/>
        <v>104.25552116350899</v>
      </c>
      <c r="Y15" s="32">
        <f t="shared" si="8"/>
        <v>20.4468</v>
      </c>
      <c r="Z15" s="69">
        <f t="shared" si="9"/>
        <v>-3.4848000000000003</v>
      </c>
      <c r="AA15" s="46">
        <f t="shared" si="10"/>
        <v>4.851</v>
      </c>
      <c r="AB15" s="38">
        <v>0</v>
      </c>
      <c r="AC15" s="46">
        <f t="shared" si="11"/>
        <v>2534.2076000000002</v>
      </c>
      <c r="AD15" s="38">
        <v>20446.8</v>
      </c>
      <c r="AE15" s="46">
        <f t="shared" si="12"/>
        <v>802.6178000000001</v>
      </c>
      <c r="AF15" s="38">
        <v>3484.8</v>
      </c>
      <c r="AG15" s="46">
        <f t="shared" si="13"/>
        <v>81.176000000000002</v>
      </c>
      <c r="AH15" s="38">
        <v>0</v>
      </c>
      <c r="AI15" s="70">
        <f t="shared" si="14"/>
        <v>105.71860335981592</v>
      </c>
      <c r="AJ15" s="32">
        <f t="shared" si="15"/>
        <v>20.724</v>
      </c>
      <c r="AK15" s="69">
        <f t="shared" si="16"/>
        <v>-3.5904000000000003</v>
      </c>
      <c r="AL15" s="46">
        <f t="shared" si="17"/>
        <v>5.8280000000000003</v>
      </c>
      <c r="AM15" s="38">
        <v>0</v>
      </c>
      <c r="AN15" s="46">
        <f t="shared" si="18"/>
        <v>2548.1505999999999</v>
      </c>
      <c r="AO15" s="38">
        <v>20724</v>
      </c>
      <c r="AP15" s="46">
        <f t="shared" si="19"/>
        <v>828.93010000000004</v>
      </c>
      <c r="AQ15" s="38">
        <v>3590.4</v>
      </c>
      <c r="AR15" s="46">
        <f t="shared" si="20"/>
        <v>81.777000000000001</v>
      </c>
      <c r="AS15" s="38">
        <v>0</v>
      </c>
    </row>
    <row r="16" spans="1:45" ht="14.1" customHeight="1" x14ac:dyDescent="0.2">
      <c r="A16" s="1">
        <v>0.29166666666666702</v>
      </c>
      <c r="B16" s="70">
        <f t="shared" si="0"/>
        <v>75.37181824286813</v>
      </c>
      <c r="C16" s="32">
        <f t="shared" si="1"/>
        <v>-14.388</v>
      </c>
      <c r="D16" s="69">
        <f t="shared" si="2"/>
        <v>-4.2240000000000002</v>
      </c>
      <c r="E16" s="46">
        <f t="shared" si="3"/>
        <v>6412.4146000000001</v>
      </c>
      <c r="F16" s="38">
        <v>14388</v>
      </c>
      <c r="G16" s="46">
        <f t="shared" si="3"/>
        <v>16.8598</v>
      </c>
      <c r="H16" s="38">
        <v>0</v>
      </c>
      <c r="I16" s="46">
        <f t="shared" si="3"/>
        <v>565.00120000000004</v>
      </c>
      <c r="J16" s="38">
        <v>4224</v>
      </c>
      <c r="K16" s="46">
        <f t="shared" si="3"/>
        <v>1018.5059</v>
      </c>
      <c r="L16" s="38">
        <v>0</v>
      </c>
      <c r="M16" s="70">
        <f t="shared" si="4"/>
        <v>79.750277140273639</v>
      </c>
      <c r="N16" s="32">
        <f t="shared" si="5"/>
        <v>-15.074399999999999</v>
      </c>
      <c r="O16" s="69">
        <f t="shared" si="6"/>
        <v>-4.95</v>
      </c>
      <c r="P16" s="46">
        <f t="shared" si="21"/>
        <v>5033.5093999999981</v>
      </c>
      <c r="Q16" s="38">
        <v>15074.4</v>
      </c>
      <c r="R16" s="46">
        <f t="shared" si="22"/>
        <v>16233.5357</v>
      </c>
      <c r="S16" s="38">
        <v>0</v>
      </c>
      <c r="T16" s="46">
        <f t="shared" si="23"/>
        <v>480.46860000000004</v>
      </c>
      <c r="U16" s="38">
        <v>4950</v>
      </c>
      <c r="V16" s="46">
        <f t="shared" si="24"/>
        <v>8358.0374999999985</v>
      </c>
      <c r="W16" s="38">
        <v>0</v>
      </c>
      <c r="X16" s="70">
        <f t="shared" si="7"/>
        <v>56.498523810190591</v>
      </c>
      <c r="Y16" s="32">
        <f t="shared" si="8"/>
        <v>10.909800000000001</v>
      </c>
      <c r="Z16" s="69">
        <f t="shared" si="9"/>
        <v>2.706</v>
      </c>
      <c r="AA16" s="46">
        <f t="shared" si="10"/>
        <v>4.851</v>
      </c>
      <c r="AB16" s="38">
        <v>0</v>
      </c>
      <c r="AC16" s="46">
        <f t="shared" si="11"/>
        <v>2534.3729000000003</v>
      </c>
      <c r="AD16" s="38">
        <v>10909.800000000001</v>
      </c>
      <c r="AE16" s="46">
        <f t="shared" si="12"/>
        <v>802.61890000000005</v>
      </c>
      <c r="AF16" s="38">
        <v>72.600000000000009</v>
      </c>
      <c r="AG16" s="46">
        <f t="shared" si="13"/>
        <v>81.218100000000007</v>
      </c>
      <c r="AH16" s="38">
        <v>2778.6</v>
      </c>
      <c r="AI16" s="70">
        <f t="shared" si="14"/>
        <v>57.320357910867912</v>
      </c>
      <c r="AJ16" s="32">
        <f t="shared" si="15"/>
        <v>11.0814</v>
      </c>
      <c r="AK16" s="69">
        <f t="shared" si="16"/>
        <v>2.6928000000000001</v>
      </c>
      <c r="AL16" s="46">
        <f t="shared" si="17"/>
        <v>5.8280000000000003</v>
      </c>
      <c r="AM16" s="38">
        <v>0</v>
      </c>
      <c r="AN16" s="46">
        <f t="shared" si="18"/>
        <v>2548.3184999999999</v>
      </c>
      <c r="AO16" s="38">
        <v>11081.4</v>
      </c>
      <c r="AP16" s="46">
        <f t="shared" si="19"/>
        <v>828.93130000000008</v>
      </c>
      <c r="AQ16" s="38">
        <v>79.2</v>
      </c>
      <c r="AR16" s="46">
        <f t="shared" si="20"/>
        <v>81.819000000000003</v>
      </c>
      <c r="AS16" s="38">
        <v>2772</v>
      </c>
    </row>
    <row r="17" spans="1:45" ht="14.1" customHeight="1" x14ac:dyDescent="0.2">
      <c r="A17" s="1">
        <v>0.33333333333333298</v>
      </c>
      <c r="B17" s="70">
        <f t="shared" si="0"/>
        <v>60.421037312405041</v>
      </c>
      <c r="C17" s="32">
        <f t="shared" si="1"/>
        <v>-10.428000000000001</v>
      </c>
      <c r="D17" s="69">
        <f t="shared" si="2"/>
        <v>-5.9796000000000005</v>
      </c>
      <c r="E17" s="46">
        <f t="shared" si="3"/>
        <v>6412.4935999999998</v>
      </c>
      <c r="F17" s="38">
        <v>10428</v>
      </c>
      <c r="G17" s="46">
        <f t="shared" si="3"/>
        <v>16.8598</v>
      </c>
      <c r="H17" s="38">
        <v>0</v>
      </c>
      <c r="I17" s="46">
        <f t="shared" si="3"/>
        <v>565.04650000000004</v>
      </c>
      <c r="J17" s="38">
        <v>5979.6</v>
      </c>
      <c r="K17" s="46">
        <f t="shared" si="3"/>
        <v>1018.5059</v>
      </c>
      <c r="L17" s="38">
        <v>0</v>
      </c>
      <c r="M17" s="70">
        <f t="shared" si="4"/>
        <v>63.895369664886616</v>
      </c>
      <c r="N17" s="32">
        <f t="shared" si="5"/>
        <v>-10.824</v>
      </c>
      <c r="O17" s="69">
        <f t="shared" si="6"/>
        <v>-6.6660000000000004</v>
      </c>
      <c r="P17" s="46">
        <f t="shared" si="21"/>
        <v>5033.5913999999984</v>
      </c>
      <c r="Q17" s="38">
        <v>10824</v>
      </c>
      <c r="R17" s="46">
        <f t="shared" si="22"/>
        <v>16233.5357</v>
      </c>
      <c r="S17" s="38">
        <v>0</v>
      </c>
      <c r="T17" s="46">
        <f t="shared" si="23"/>
        <v>480.51910000000004</v>
      </c>
      <c r="U17" s="38">
        <v>6666</v>
      </c>
      <c r="V17" s="46">
        <f t="shared" si="24"/>
        <v>8358.0374999999985</v>
      </c>
      <c r="W17" s="38">
        <v>0</v>
      </c>
      <c r="X17" s="70">
        <f t="shared" si="7"/>
        <v>39.088401477105066</v>
      </c>
      <c r="Y17" s="32">
        <f t="shared" si="8"/>
        <v>6.4151999999999996</v>
      </c>
      <c r="Z17" s="69">
        <f t="shared" si="9"/>
        <v>4.3956</v>
      </c>
      <c r="AA17" s="46">
        <f t="shared" si="10"/>
        <v>4.851</v>
      </c>
      <c r="AB17" s="38">
        <v>0</v>
      </c>
      <c r="AC17" s="46">
        <f t="shared" si="11"/>
        <v>2534.4701000000005</v>
      </c>
      <c r="AD17" s="38">
        <v>6415.2</v>
      </c>
      <c r="AE17" s="46">
        <f t="shared" si="12"/>
        <v>802.61890000000005</v>
      </c>
      <c r="AF17" s="38">
        <v>0</v>
      </c>
      <c r="AG17" s="46">
        <f t="shared" si="13"/>
        <v>81.284700000000001</v>
      </c>
      <c r="AH17" s="38">
        <v>4395.6000000000004</v>
      </c>
      <c r="AI17" s="70">
        <f t="shared" si="14"/>
        <v>39.87821577130822</v>
      </c>
      <c r="AJ17" s="32">
        <f t="shared" si="15"/>
        <v>6.5604000000000005</v>
      </c>
      <c r="AK17" s="69">
        <f t="shared" si="16"/>
        <v>4.4616000000000007</v>
      </c>
      <c r="AL17" s="46">
        <f t="shared" si="17"/>
        <v>5.8280000000000003</v>
      </c>
      <c r="AM17" s="38">
        <v>0</v>
      </c>
      <c r="AN17" s="46">
        <f t="shared" si="18"/>
        <v>2548.4178999999999</v>
      </c>
      <c r="AO17" s="38">
        <v>6560.4000000000005</v>
      </c>
      <c r="AP17" s="46">
        <f t="shared" si="19"/>
        <v>828.93130000000008</v>
      </c>
      <c r="AQ17" s="38">
        <v>0</v>
      </c>
      <c r="AR17" s="46">
        <f t="shared" si="20"/>
        <v>81.886600000000001</v>
      </c>
      <c r="AS17" s="38">
        <v>4461.6000000000004</v>
      </c>
    </row>
    <row r="18" spans="1:45" s="24" customFormat="1" ht="14.1" customHeight="1" x14ac:dyDescent="0.2">
      <c r="A18" s="87">
        <v>0.375</v>
      </c>
      <c r="B18" s="94">
        <f t="shared" si="0"/>
        <v>62.202681668667516</v>
      </c>
      <c r="C18" s="95">
        <f t="shared" si="1"/>
        <v>-9.2004000000000001</v>
      </c>
      <c r="D18" s="96">
        <f t="shared" si="2"/>
        <v>-8.2763999999999989</v>
      </c>
      <c r="E18" s="90">
        <f t="shared" si="3"/>
        <v>6412.5632999999998</v>
      </c>
      <c r="F18" s="91">
        <v>9200.4</v>
      </c>
      <c r="G18" s="90">
        <f t="shared" si="3"/>
        <v>16.8598</v>
      </c>
      <c r="H18" s="91">
        <v>0</v>
      </c>
      <c r="I18" s="90">
        <f t="shared" si="3"/>
        <v>565.10919999999999</v>
      </c>
      <c r="J18" s="91">
        <v>8276.4</v>
      </c>
      <c r="K18" s="90">
        <f t="shared" si="3"/>
        <v>1018.5059</v>
      </c>
      <c r="L18" s="91">
        <v>0</v>
      </c>
      <c r="M18" s="94">
        <f t="shared" si="4"/>
        <v>65.838306115128034</v>
      </c>
      <c r="N18" s="95">
        <f t="shared" si="5"/>
        <v>-9.4643999999999995</v>
      </c>
      <c r="O18" s="96">
        <f t="shared" si="6"/>
        <v>-9.055200000000001</v>
      </c>
      <c r="P18" s="90">
        <f t="shared" si="21"/>
        <v>5033.6630999999988</v>
      </c>
      <c r="Q18" s="91">
        <v>9464.4</v>
      </c>
      <c r="R18" s="90">
        <f t="shared" si="22"/>
        <v>16233.5357</v>
      </c>
      <c r="S18" s="91">
        <v>0</v>
      </c>
      <c r="T18" s="90">
        <f t="shared" si="23"/>
        <v>480.58770000000004</v>
      </c>
      <c r="U18" s="91">
        <v>9055.2000000000007</v>
      </c>
      <c r="V18" s="90">
        <f t="shared" si="24"/>
        <v>8358.0374999999985</v>
      </c>
      <c r="W18" s="91">
        <v>0</v>
      </c>
      <c r="X18" s="94">
        <f t="shared" si="7"/>
        <v>38.930542671953567</v>
      </c>
      <c r="Y18" s="95">
        <f t="shared" si="8"/>
        <v>4.5011999999999999</v>
      </c>
      <c r="Z18" s="96">
        <f t="shared" si="9"/>
        <v>6.3029999999999999</v>
      </c>
      <c r="AA18" s="90">
        <f t="shared" si="10"/>
        <v>4.851</v>
      </c>
      <c r="AB18" s="91">
        <v>0</v>
      </c>
      <c r="AC18" s="90">
        <f t="shared" si="11"/>
        <v>2534.5383000000006</v>
      </c>
      <c r="AD18" s="91">
        <v>4501.2</v>
      </c>
      <c r="AE18" s="90">
        <f t="shared" si="12"/>
        <v>802.61890000000005</v>
      </c>
      <c r="AF18" s="91">
        <v>0</v>
      </c>
      <c r="AG18" s="90">
        <f t="shared" si="13"/>
        <v>81.380200000000002</v>
      </c>
      <c r="AH18" s="91">
        <v>6303</v>
      </c>
      <c r="AI18" s="94">
        <f t="shared" si="14"/>
        <v>40.025766942920228</v>
      </c>
      <c r="AJ18" s="95">
        <f t="shared" si="15"/>
        <v>4.6266000000000007</v>
      </c>
      <c r="AK18" s="96">
        <f t="shared" si="16"/>
        <v>6.4811999999999994</v>
      </c>
      <c r="AL18" s="90">
        <f t="shared" si="17"/>
        <v>5.8280000000000003</v>
      </c>
      <c r="AM18" s="91">
        <v>0</v>
      </c>
      <c r="AN18" s="90">
        <f t="shared" si="18"/>
        <v>2548.4879999999998</v>
      </c>
      <c r="AO18" s="91">
        <v>4626.6000000000004</v>
      </c>
      <c r="AP18" s="90">
        <f t="shared" si="19"/>
        <v>828.93130000000008</v>
      </c>
      <c r="AQ18" s="91">
        <v>0</v>
      </c>
      <c r="AR18" s="90">
        <f t="shared" si="20"/>
        <v>81.984800000000007</v>
      </c>
      <c r="AS18" s="91">
        <v>6481.2</v>
      </c>
    </row>
    <row r="19" spans="1:45" s="92" customFormat="1" ht="14.1" customHeight="1" x14ac:dyDescent="0.2">
      <c r="A19" s="87">
        <v>0.41666666666666702</v>
      </c>
      <c r="B19" s="94">
        <f t="shared" si="0"/>
        <v>65.030162864613757</v>
      </c>
      <c r="C19" s="95">
        <f t="shared" si="1"/>
        <v>-9.2663999999999991</v>
      </c>
      <c r="D19" s="96">
        <f t="shared" si="2"/>
        <v>-9.0288000000000004</v>
      </c>
      <c r="E19" s="90">
        <f t="shared" si="3"/>
        <v>6412.6334999999999</v>
      </c>
      <c r="F19" s="91">
        <v>9266.4</v>
      </c>
      <c r="G19" s="90">
        <f t="shared" si="3"/>
        <v>16.8598</v>
      </c>
      <c r="H19" s="91">
        <v>0</v>
      </c>
      <c r="I19" s="90">
        <f t="shared" si="3"/>
        <v>565.17759999999998</v>
      </c>
      <c r="J19" s="91">
        <v>9028.8000000000011</v>
      </c>
      <c r="K19" s="90">
        <f t="shared" si="3"/>
        <v>1018.5059</v>
      </c>
      <c r="L19" s="91">
        <v>0</v>
      </c>
      <c r="M19" s="94">
        <f t="shared" si="4"/>
        <v>68.836478984492231</v>
      </c>
      <c r="N19" s="95">
        <f t="shared" si="5"/>
        <v>-9.5039999999999996</v>
      </c>
      <c r="O19" s="96">
        <f t="shared" si="6"/>
        <v>-9.8604000000000003</v>
      </c>
      <c r="P19" s="90">
        <f t="shared" si="21"/>
        <v>5033.735099999999</v>
      </c>
      <c r="Q19" s="91">
        <v>9504</v>
      </c>
      <c r="R19" s="90">
        <f t="shared" si="22"/>
        <v>16233.5357</v>
      </c>
      <c r="S19" s="91">
        <v>0</v>
      </c>
      <c r="T19" s="90">
        <f t="shared" si="23"/>
        <v>480.66240000000005</v>
      </c>
      <c r="U19" s="91">
        <v>9860.4</v>
      </c>
      <c r="V19" s="90">
        <f t="shared" si="24"/>
        <v>8358.0374999999985</v>
      </c>
      <c r="W19" s="91">
        <v>0</v>
      </c>
      <c r="X19" s="94">
        <f t="shared" si="7"/>
        <v>41.783278147055476</v>
      </c>
      <c r="Y19" s="95">
        <f t="shared" si="8"/>
        <v>4.4484000000000004</v>
      </c>
      <c r="Z19" s="96">
        <f t="shared" si="9"/>
        <v>7.0224000000000002</v>
      </c>
      <c r="AA19" s="90">
        <f t="shared" si="10"/>
        <v>4.851</v>
      </c>
      <c r="AB19" s="91">
        <v>0</v>
      </c>
      <c r="AC19" s="90">
        <f t="shared" si="11"/>
        <v>2534.6057000000005</v>
      </c>
      <c r="AD19" s="91">
        <v>4448.4000000000005</v>
      </c>
      <c r="AE19" s="90">
        <f t="shared" si="12"/>
        <v>802.61890000000005</v>
      </c>
      <c r="AF19" s="91">
        <v>0</v>
      </c>
      <c r="AG19" s="90">
        <f t="shared" si="13"/>
        <v>81.486599999999996</v>
      </c>
      <c r="AH19" s="91">
        <v>7022.4000000000005</v>
      </c>
      <c r="AI19" s="94">
        <f t="shared" si="14"/>
        <v>42.841732892241936</v>
      </c>
      <c r="AJ19" s="95">
        <f t="shared" si="15"/>
        <v>4.5606</v>
      </c>
      <c r="AK19" s="96">
        <f t="shared" si="16"/>
        <v>7.2006000000000006</v>
      </c>
      <c r="AL19" s="90">
        <f t="shared" si="17"/>
        <v>5.8280000000000003</v>
      </c>
      <c r="AM19" s="91">
        <v>0</v>
      </c>
      <c r="AN19" s="90">
        <f t="shared" si="18"/>
        <v>2548.5571</v>
      </c>
      <c r="AO19" s="91">
        <v>4560.6000000000004</v>
      </c>
      <c r="AP19" s="90">
        <f t="shared" si="19"/>
        <v>828.93130000000008</v>
      </c>
      <c r="AQ19" s="91">
        <v>0</v>
      </c>
      <c r="AR19" s="90">
        <f t="shared" si="20"/>
        <v>82.093900000000005</v>
      </c>
      <c r="AS19" s="91">
        <v>7200.6</v>
      </c>
    </row>
    <row r="20" spans="1:45" ht="14.1" customHeight="1" x14ac:dyDescent="0.2">
      <c r="A20" s="1">
        <v>0.45833333333333298</v>
      </c>
      <c r="B20" s="70">
        <f t="shared" si="0"/>
        <v>63.277838045272361</v>
      </c>
      <c r="C20" s="32">
        <f t="shared" si="1"/>
        <v>-9.345600000000001</v>
      </c>
      <c r="D20" s="69">
        <f t="shared" si="2"/>
        <v>-8.4347999999999992</v>
      </c>
      <c r="E20" s="46">
        <f t="shared" si="3"/>
        <v>6412.7043000000003</v>
      </c>
      <c r="F20" s="38">
        <v>9345.6</v>
      </c>
      <c r="G20" s="46">
        <f t="shared" si="3"/>
        <v>16.8598</v>
      </c>
      <c r="H20" s="38">
        <v>0</v>
      </c>
      <c r="I20" s="46">
        <f t="shared" si="3"/>
        <v>565.24149999999997</v>
      </c>
      <c r="J20" s="38">
        <v>8434.7999999999993</v>
      </c>
      <c r="K20" s="46">
        <f t="shared" si="3"/>
        <v>1018.5059</v>
      </c>
      <c r="L20" s="38">
        <v>0</v>
      </c>
      <c r="M20" s="70">
        <f t="shared" si="4"/>
        <v>66.962032277081576</v>
      </c>
      <c r="N20" s="32">
        <f t="shared" si="5"/>
        <v>-9.6096000000000004</v>
      </c>
      <c r="O20" s="69">
        <f t="shared" si="6"/>
        <v>-9.2268000000000008</v>
      </c>
      <c r="P20" s="46">
        <f t="shared" si="21"/>
        <v>5033.8078999999989</v>
      </c>
      <c r="Q20" s="38">
        <v>9609.6</v>
      </c>
      <c r="R20" s="46">
        <f t="shared" si="22"/>
        <v>16233.5357</v>
      </c>
      <c r="S20" s="38">
        <v>0</v>
      </c>
      <c r="T20" s="46">
        <f t="shared" si="23"/>
        <v>480.73230000000007</v>
      </c>
      <c r="U20" s="38">
        <v>9226.8000000000011</v>
      </c>
      <c r="V20" s="46">
        <f t="shared" si="24"/>
        <v>8358.0374999999985</v>
      </c>
      <c r="W20" s="38">
        <v>0</v>
      </c>
      <c r="X20" s="70">
        <f t="shared" si="7"/>
        <v>39.277720275021018</v>
      </c>
      <c r="Y20" s="32">
        <f t="shared" si="8"/>
        <v>4.5276000000000005</v>
      </c>
      <c r="Z20" s="69">
        <f t="shared" si="9"/>
        <v>6.3689999999999998</v>
      </c>
      <c r="AA20" s="46">
        <f t="shared" si="10"/>
        <v>4.851</v>
      </c>
      <c r="AB20" s="38">
        <v>0</v>
      </c>
      <c r="AC20" s="46">
        <f t="shared" si="11"/>
        <v>2534.6743000000006</v>
      </c>
      <c r="AD20" s="38">
        <v>4527.6000000000004</v>
      </c>
      <c r="AE20" s="46">
        <f t="shared" si="12"/>
        <v>802.61890000000005</v>
      </c>
      <c r="AF20" s="38">
        <v>0</v>
      </c>
      <c r="AG20" s="46">
        <f t="shared" si="13"/>
        <v>81.583100000000002</v>
      </c>
      <c r="AH20" s="38">
        <v>6369</v>
      </c>
      <c r="AI20" s="70">
        <f t="shared" si="14"/>
        <v>40.214996771026421</v>
      </c>
      <c r="AJ20" s="32">
        <f t="shared" si="15"/>
        <v>4.6266000000000007</v>
      </c>
      <c r="AK20" s="69">
        <f t="shared" si="16"/>
        <v>6.527400000000001</v>
      </c>
      <c r="AL20" s="46">
        <f t="shared" si="17"/>
        <v>5.8280000000000003</v>
      </c>
      <c r="AM20" s="38">
        <v>0</v>
      </c>
      <c r="AN20" s="46">
        <f t="shared" si="18"/>
        <v>2548.6271999999999</v>
      </c>
      <c r="AO20" s="38">
        <v>4626.6000000000004</v>
      </c>
      <c r="AP20" s="46">
        <f t="shared" si="19"/>
        <v>828.93130000000008</v>
      </c>
      <c r="AQ20" s="38">
        <v>0</v>
      </c>
      <c r="AR20" s="46">
        <f t="shared" si="20"/>
        <v>82.192800000000005</v>
      </c>
      <c r="AS20" s="38">
        <v>6527.4000000000005</v>
      </c>
    </row>
    <row r="21" spans="1:45" ht="14.1" customHeight="1" x14ac:dyDescent="0.2">
      <c r="A21" s="1">
        <v>0.5</v>
      </c>
      <c r="B21" s="70">
        <f t="shared" si="0"/>
        <v>62.974351151686015</v>
      </c>
      <c r="C21" s="32">
        <f t="shared" si="1"/>
        <v>-9.24</v>
      </c>
      <c r="D21" s="69">
        <f t="shared" si="2"/>
        <v>-8.4612000000000016</v>
      </c>
      <c r="E21" s="46">
        <f t="shared" si="3"/>
        <v>6412.7743</v>
      </c>
      <c r="F21" s="38">
        <v>9240</v>
      </c>
      <c r="G21" s="46">
        <f t="shared" si="3"/>
        <v>16.8598</v>
      </c>
      <c r="H21" s="38">
        <v>0</v>
      </c>
      <c r="I21" s="46">
        <f t="shared" si="3"/>
        <v>565.30560000000003</v>
      </c>
      <c r="J21" s="38">
        <v>8461.2000000000007</v>
      </c>
      <c r="K21" s="46">
        <f t="shared" si="3"/>
        <v>1018.5059</v>
      </c>
      <c r="L21" s="38">
        <v>0</v>
      </c>
      <c r="M21" s="70">
        <f t="shared" si="4"/>
        <v>66.673996414944753</v>
      </c>
      <c r="N21" s="32">
        <f t="shared" si="5"/>
        <v>-9.5172000000000008</v>
      </c>
      <c r="O21" s="69">
        <f t="shared" si="6"/>
        <v>-9.24</v>
      </c>
      <c r="P21" s="46">
        <f t="shared" si="21"/>
        <v>5033.8799999999992</v>
      </c>
      <c r="Q21" s="38">
        <v>9517.2000000000007</v>
      </c>
      <c r="R21" s="46">
        <f t="shared" si="22"/>
        <v>16233.5357</v>
      </c>
      <c r="S21" s="38">
        <v>0</v>
      </c>
      <c r="T21" s="46">
        <f t="shared" si="23"/>
        <v>480.80230000000006</v>
      </c>
      <c r="U21" s="38">
        <v>9240</v>
      </c>
      <c r="V21" s="46">
        <f t="shared" si="24"/>
        <v>8358.0374999999985</v>
      </c>
      <c r="W21" s="38">
        <v>0</v>
      </c>
      <c r="X21" s="70">
        <f t="shared" si="7"/>
        <v>38.439753275501964</v>
      </c>
      <c r="Y21" s="32">
        <f t="shared" si="8"/>
        <v>4.3692000000000002</v>
      </c>
      <c r="Z21" s="69">
        <f t="shared" si="9"/>
        <v>6.2766000000000002</v>
      </c>
      <c r="AA21" s="46">
        <f t="shared" si="10"/>
        <v>4.851</v>
      </c>
      <c r="AB21" s="38">
        <v>0</v>
      </c>
      <c r="AC21" s="46">
        <f t="shared" si="11"/>
        <v>2534.7405000000008</v>
      </c>
      <c r="AD21" s="38">
        <v>4369.2</v>
      </c>
      <c r="AE21" s="46">
        <f t="shared" si="12"/>
        <v>802.61890000000005</v>
      </c>
      <c r="AF21" s="38">
        <v>0</v>
      </c>
      <c r="AG21" s="46">
        <f t="shared" si="13"/>
        <v>81.678200000000004</v>
      </c>
      <c r="AH21" s="38">
        <v>6276.6</v>
      </c>
      <c r="AI21" s="70">
        <f t="shared" si="14"/>
        <v>39.850125775953586</v>
      </c>
      <c r="AJ21" s="32">
        <f t="shared" si="15"/>
        <v>4.5474000000000006</v>
      </c>
      <c r="AK21" s="69">
        <f t="shared" si="16"/>
        <v>6.4944000000000006</v>
      </c>
      <c r="AL21" s="46">
        <f t="shared" si="17"/>
        <v>5.8280000000000003</v>
      </c>
      <c r="AM21" s="38">
        <v>0</v>
      </c>
      <c r="AN21" s="46">
        <f t="shared" si="18"/>
        <v>2548.6961000000001</v>
      </c>
      <c r="AO21" s="38">
        <v>4547.4000000000005</v>
      </c>
      <c r="AP21" s="46">
        <f t="shared" si="19"/>
        <v>828.93130000000008</v>
      </c>
      <c r="AQ21" s="38">
        <v>0</v>
      </c>
      <c r="AR21" s="46">
        <f t="shared" si="20"/>
        <v>82.291200000000003</v>
      </c>
      <c r="AS21" s="38">
        <v>6494.4000000000005</v>
      </c>
    </row>
    <row r="22" spans="1:45" ht="14.1" customHeight="1" x14ac:dyDescent="0.2">
      <c r="A22" s="1">
        <v>0.54166666666666696</v>
      </c>
      <c r="B22" s="70">
        <f t="shared" si="0"/>
        <v>57.99086848490537</v>
      </c>
      <c r="C22" s="32">
        <f t="shared" si="1"/>
        <v>-9.2928000000000015</v>
      </c>
      <c r="D22" s="69">
        <f t="shared" si="2"/>
        <v>-6.8376000000000001</v>
      </c>
      <c r="E22" s="46">
        <f t="shared" si="3"/>
        <v>6412.8446999999996</v>
      </c>
      <c r="F22" s="38">
        <v>9292.8000000000011</v>
      </c>
      <c r="G22" s="46">
        <f t="shared" si="3"/>
        <v>16.8598</v>
      </c>
      <c r="H22" s="38">
        <v>0</v>
      </c>
      <c r="I22" s="46">
        <f t="shared" si="3"/>
        <v>565.35739999999998</v>
      </c>
      <c r="J22" s="38">
        <v>6837.6</v>
      </c>
      <c r="K22" s="46">
        <f t="shared" si="3"/>
        <v>1018.5059</v>
      </c>
      <c r="L22" s="38">
        <v>0</v>
      </c>
      <c r="M22" s="70">
        <f t="shared" si="4"/>
        <v>61.357031740232614</v>
      </c>
      <c r="N22" s="32">
        <f t="shared" si="5"/>
        <v>-9.6228000000000016</v>
      </c>
      <c r="O22" s="69">
        <f t="shared" si="6"/>
        <v>-7.5108000000000006</v>
      </c>
      <c r="P22" s="46">
        <f t="shared" si="21"/>
        <v>5033.9528999999993</v>
      </c>
      <c r="Q22" s="38">
        <v>9622.8000000000011</v>
      </c>
      <c r="R22" s="46">
        <f t="shared" si="22"/>
        <v>16233.5357</v>
      </c>
      <c r="S22" s="38">
        <v>0</v>
      </c>
      <c r="T22" s="46">
        <f t="shared" si="23"/>
        <v>480.85920000000004</v>
      </c>
      <c r="U22" s="38">
        <v>7510.8</v>
      </c>
      <c r="V22" s="46">
        <f t="shared" si="24"/>
        <v>8358.0374999999985</v>
      </c>
      <c r="W22" s="38">
        <v>0</v>
      </c>
      <c r="X22" s="70">
        <f t="shared" si="7"/>
        <v>32.936716442182629</v>
      </c>
      <c r="Y22" s="32">
        <f t="shared" si="8"/>
        <v>4.5804000000000009</v>
      </c>
      <c r="Z22" s="69">
        <f t="shared" si="9"/>
        <v>4.6859999999999999</v>
      </c>
      <c r="AA22" s="46">
        <f t="shared" si="10"/>
        <v>4.851</v>
      </c>
      <c r="AB22" s="38">
        <v>0</v>
      </c>
      <c r="AC22" s="46">
        <f t="shared" si="11"/>
        <v>2534.8099000000007</v>
      </c>
      <c r="AD22" s="38">
        <v>4580.4000000000005</v>
      </c>
      <c r="AE22" s="46">
        <f t="shared" si="12"/>
        <v>802.61890000000005</v>
      </c>
      <c r="AF22" s="38">
        <v>0</v>
      </c>
      <c r="AG22" s="46">
        <f t="shared" si="13"/>
        <v>81.749200000000002</v>
      </c>
      <c r="AH22" s="38">
        <v>4686</v>
      </c>
      <c r="AI22" s="70">
        <f t="shared" si="14"/>
        <v>33.594668916351026</v>
      </c>
      <c r="AJ22" s="32">
        <f t="shared" si="15"/>
        <v>4.6596000000000002</v>
      </c>
      <c r="AK22" s="69">
        <f t="shared" si="16"/>
        <v>4.7916000000000007</v>
      </c>
      <c r="AL22" s="46">
        <f t="shared" si="17"/>
        <v>5.8280000000000003</v>
      </c>
      <c r="AM22" s="38">
        <v>0</v>
      </c>
      <c r="AN22" s="46">
        <f t="shared" si="18"/>
        <v>2548.7667000000001</v>
      </c>
      <c r="AO22" s="38">
        <v>4659.6000000000004</v>
      </c>
      <c r="AP22" s="46">
        <f t="shared" si="19"/>
        <v>828.93130000000008</v>
      </c>
      <c r="AQ22" s="38">
        <v>0</v>
      </c>
      <c r="AR22" s="46">
        <f t="shared" si="20"/>
        <v>82.363799999999998</v>
      </c>
      <c r="AS22" s="38">
        <v>4791.6000000000004</v>
      </c>
    </row>
    <row r="23" spans="1:45" ht="14.1" customHeight="1" x14ac:dyDescent="0.2">
      <c r="A23" s="1">
        <v>0.58333333333333304</v>
      </c>
      <c r="B23" s="70">
        <f t="shared" si="0"/>
        <v>64.077648180568715</v>
      </c>
      <c r="C23" s="32">
        <f t="shared" si="1"/>
        <v>-9.6623999999999999</v>
      </c>
      <c r="D23" s="69">
        <f t="shared" si="2"/>
        <v>-8.3160000000000007</v>
      </c>
      <c r="E23" s="46">
        <f t="shared" si="3"/>
        <v>6412.9178999999995</v>
      </c>
      <c r="F23" s="38">
        <v>9662.4</v>
      </c>
      <c r="G23" s="46">
        <f t="shared" si="3"/>
        <v>16.8598</v>
      </c>
      <c r="H23" s="38">
        <v>0</v>
      </c>
      <c r="I23" s="46">
        <f t="shared" si="3"/>
        <v>565.42039999999997</v>
      </c>
      <c r="J23" s="38">
        <v>8316</v>
      </c>
      <c r="K23" s="46">
        <f t="shared" si="3"/>
        <v>1018.5059</v>
      </c>
      <c r="L23" s="38">
        <v>0</v>
      </c>
      <c r="M23" s="70">
        <f t="shared" si="4"/>
        <v>67.812276548142762</v>
      </c>
      <c r="N23" s="32">
        <f t="shared" si="5"/>
        <v>-9.9528000000000016</v>
      </c>
      <c r="O23" s="69">
        <f t="shared" si="6"/>
        <v>-9.1080000000000005</v>
      </c>
      <c r="P23" s="46">
        <f t="shared" si="21"/>
        <v>5034.028299999999</v>
      </c>
      <c r="Q23" s="38">
        <v>9952.8000000000011</v>
      </c>
      <c r="R23" s="46">
        <f t="shared" si="22"/>
        <v>16233.5357</v>
      </c>
      <c r="S23" s="38">
        <v>0</v>
      </c>
      <c r="T23" s="46">
        <f t="shared" si="23"/>
        <v>480.92820000000006</v>
      </c>
      <c r="U23" s="38">
        <v>9108</v>
      </c>
      <c r="V23" s="46">
        <f t="shared" si="24"/>
        <v>8358.0374999999985</v>
      </c>
      <c r="W23" s="38">
        <v>0</v>
      </c>
      <c r="X23" s="70">
        <f t="shared" si="7"/>
        <v>38.889686749630386</v>
      </c>
      <c r="Y23" s="32">
        <f t="shared" si="8"/>
        <v>4.7784000000000004</v>
      </c>
      <c r="Z23" s="69">
        <f t="shared" si="9"/>
        <v>6.0851999999999995</v>
      </c>
      <c r="AA23" s="46">
        <f t="shared" si="10"/>
        <v>4.851</v>
      </c>
      <c r="AB23" s="38">
        <v>0</v>
      </c>
      <c r="AC23" s="46">
        <f t="shared" si="11"/>
        <v>2534.8823000000007</v>
      </c>
      <c r="AD23" s="38">
        <v>4778.4000000000005</v>
      </c>
      <c r="AE23" s="46">
        <f t="shared" si="12"/>
        <v>802.61890000000005</v>
      </c>
      <c r="AF23" s="38">
        <v>0</v>
      </c>
      <c r="AG23" s="46">
        <f t="shared" si="13"/>
        <v>81.841400000000007</v>
      </c>
      <c r="AH23" s="38">
        <v>6085.2</v>
      </c>
      <c r="AI23" s="70">
        <f t="shared" si="14"/>
        <v>39.998317103439945</v>
      </c>
      <c r="AJ23" s="32">
        <f t="shared" si="15"/>
        <v>4.9169999999999998</v>
      </c>
      <c r="AK23" s="69">
        <f t="shared" si="16"/>
        <v>6.2568000000000001</v>
      </c>
      <c r="AL23" s="46">
        <f t="shared" si="17"/>
        <v>5.8280000000000003</v>
      </c>
      <c r="AM23" s="38">
        <v>0</v>
      </c>
      <c r="AN23" s="46">
        <f t="shared" si="18"/>
        <v>2548.8412000000003</v>
      </c>
      <c r="AO23" s="38">
        <v>4917</v>
      </c>
      <c r="AP23" s="46">
        <f t="shared" si="19"/>
        <v>828.93130000000008</v>
      </c>
      <c r="AQ23" s="38">
        <v>0</v>
      </c>
      <c r="AR23" s="46">
        <f t="shared" si="20"/>
        <v>82.458600000000004</v>
      </c>
      <c r="AS23" s="38">
        <v>6256.8</v>
      </c>
    </row>
    <row r="24" spans="1:45" ht="14.1" customHeight="1" x14ac:dyDescent="0.2">
      <c r="A24" s="1">
        <v>0.625</v>
      </c>
      <c r="B24" s="70">
        <f t="shared" si="0"/>
        <v>64.29057193517923</v>
      </c>
      <c r="C24" s="32">
        <f t="shared" si="1"/>
        <v>-9.8076000000000008</v>
      </c>
      <c r="D24" s="69">
        <f t="shared" si="2"/>
        <v>-8.2103999999999999</v>
      </c>
      <c r="E24" s="46">
        <f t="shared" si="3"/>
        <v>6412.9921999999997</v>
      </c>
      <c r="F24" s="38">
        <v>9807.6</v>
      </c>
      <c r="G24" s="46">
        <f t="shared" si="3"/>
        <v>16.8598</v>
      </c>
      <c r="H24" s="38">
        <v>0</v>
      </c>
      <c r="I24" s="46">
        <f t="shared" si="3"/>
        <v>565.48259999999993</v>
      </c>
      <c r="J24" s="38">
        <v>8210.4</v>
      </c>
      <c r="K24" s="46">
        <f t="shared" si="3"/>
        <v>1018.5059</v>
      </c>
      <c r="L24" s="38">
        <v>0</v>
      </c>
      <c r="M24" s="70">
        <f t="shared" si="4"/>
        <v>68.097210887943504</v>
      </c>
      <c r="N24" s="32">
        <f t="shared" si="5"/>
        <v>-10.1244</v>
      </c>
      <c r="O24" s="69">
        <f t="shared" si="6"/>
        <v>-9.0023999999999997</v>
      </c>
      <c r="P24" s="46">
        <f t="shared" si="21"/>
        <v>5034.1049999999987</v>
      </c>
      <c r="Q24" s="38">
        <v>10124.4</v>
      </c>
      <c r="R24" s="46">
        <f t="shared" si="22"/>
        <v>16233.5357</v>
      </c>
      <c r="S24" s="38">
        <v>0</v>
      </c>
      <c r="T24" s="46">
        <f t="shared" si="23"/>
        <v>480.99640000000005</v>
      </c>
      <c r="U24" s="38">
        <v>9002.4</v>
      </c>
      <c r="V24" s="46">
        <f t="shared" si="24"/>
        <v>8358.0374999999985</v>
      </c>
      <c r="W24" s="38">
        <v>0</v>
      </c>
      <c r="X24" s="70">
        <f t="shared" si="7"/>
        <v>38.786216625062067</v>
      </c>
      <c r="Y24" s="32">
        <f t="shared" si="8"/>
        <v>4.8774000000000006</v>
      </c>
      <c r="Z24" s="69">
        <f t="shared" si="9"/>
        <v>5.9796000000000005</v>
      </c>
      <c r="AA24" s="46">
        <f t="shared" si="10"/>
        <v>4.851</v>
      </c>
      <c r="AB24" s="38">
        <v>0</v>
      </c>
      <c r="AC24" s="46">
        <f t="shared" si="11"/>
        <v>2534.9562000000005</v>
      </c>
      <c r="AD24" s="38">
        <v>4877.4000000000005</v>
      </c>
      <c r="AE24" s="46">
        <f t="shared" si="12"/>
        <v>802.61890000000005</v>
      </c>
      <c r="AF24" s="38">
        <v>0</v>
      </c>
      <c r="AG24" s="46">
        <f t="shared" si="13"/>
        <v>81.932000000000002</v>
      </c>
      <c r="AH24" s="38">
        <v>5979.6</v>
      </c>
      <c r="AI24" s="70">
        <f t="shared" si="14"/>
        <v>40.102625329058348</v>
      </c>
      <c r="AJ24" s="32">
        <f t="shared" si="15"/>
        <v>5.0490000000000004</v>
      </c>
      <c r="AK24" s="69">
        <f t="shared" si="16"/>
        <v>6.1776</v>
      </c>
      <c r="AL24" s="46">
        <f t="shared" si="17"/>
        <v>5.8280000000000003</v>
      </c>
      <c r="AM24" s="38">
        <v>0</v>
      </c>
      <c r="AN24" s="46">
        <f t="shared" si="18"/>
        <v>2548.9177000000004</v>
      </c>
      <c r="AO24" s="38">
        <v>5049</v>
      </c>
      <c r="AP24" s="46">
        <f t="shared" si="19"/>
        <v>828.93130000000008</v>
      </c>
      <c r="AQ24" s="38">
        <v>0</v>
      </c>
      <c r="AR24" s="46">
        <f t="shared" si="20"/>
        <v>82.552199999999999</v>
      </c>
      <c r="AS24" s="38">
        <v>6177.6</v>
      </c>
    </row>
    <row r="25" spans="1:45" ht="14.1" customHeight="1" x14ac:dyDescent="0.2">
      <c r="A25" s="1">
        <v>0.66666666666666696</v>
      </c>
      <c r="B25" s="70">
        <f t="shared" si="0"/>
        <v>63.353482610356032</v>
      </c>
      <c r="C25" s="32">
        <f t="shared" si="1"/>
        <v>-9.3059999999999992</v>
      </c>
      <c r="D25" s="69">
        <f t="shared" si="2"/>
        <v>-8.5007999999999999</v>
      </c>
      <c r="E25" s="46">
        <f t="shared" si="3"/>
        <v>6413.0626999999995</v>
      </c>
      <c r="F25" s="38">
        <v>9306</v>
      </c>
      <c r="G25" s="46">
        <f t="shared" si="3"/>
        <v>16.8598</v>
      </c>
      <c r="H25" s="38">
        <v>0</v>
      </c>
      <c r="I25" s="46">
        <f t="shared" si="3"/>
        <v>565.54699999999991</v>
      </c>
      <c r="J25" s="38">
        <v>8500.7999999999993</v>
      </c>
      <c r="K25" s="46">
        <f t="shared" si="3"/>
        <v>1018.5059</v>
      </c>
      <c r="L25" s="38">
        <v>0</v>
      </c>
      <c r="M25" s="70">
        <f t="shared" si="4"/>
        <v>67.049278491283857</v>
      </c>
      <c r="N25" s="32">
        <f t="shared" si="5"/>
        <v>-9.57</v>
      </c>
      <c r="O25" s="69">
        <f t="shared" si="6"/>
        <v>-9.2928000000000015</v>
      </c>
      <c r="P25" s="46">
        <f t="shared" si="21"/>
        <v>5034.1774999999989</v>
      </c>
      <c r="Q25" s="38">
        <v>9570</v>
      </c>
      <c r="R25" s="46">
        <f t="shared" si="22"/>
        <v>16233.5357</v>
      </c>
      <c r="S25" s="38">
        <v>0</v>
      </c>
      <c r="T25" s="46">
        <f t="shared" si="23"/>
        <v>481.06680000000006</v>
      </c>
      <c r="U25" s="38">
        <v>9292.8000000000011</v>
      </c>
      <c r="V25" s="46">
        <f t="shared" si="24"/>
        <v>8358.0374999999985</v>
      </c>
      <c r="W25" s="38">
        <v>0</v>
      </c>
      <c r="X25" s="70">
        <f t="shared" si="7"/>
        <v>37.981462827485799</v>
      </c>
      <c r="Y25" s="32">
        <f t="shared" si="8"/>
        <v>4.2173999999999996</v>
      </c>
      <c r="Z25" s="69">
        <f t="shared" si="9"/>
        <v>6.27</v>
      </c>
      <c r="AA25" s="46">
        <f t="shared" si="10"/>
        <v>4.851</v>
      </c>
      <c r="AB25" s="38">
        <v>0</v>
      </c>
      <c r="AC25" s="46">
        <f t="shared" si="11"/>
        <v>2535.0201000000006</v>
      </c>
      <c r="AD25" s="38">
        <v>4217.3999999999996</v>
      </c>
      <c r="AE25" s="46">
        <f t="shared" si="12"/>
        <v>802.61890000000005</v>
      </c>
      <c r="AF25" s="38">
        <v>0</v>
      </c>
      <c r="AG25" s="46">
        <f t="shared" si="13"/>
        <v>82.027000000000001</v>
      </c>
      <c r="AH25" s="38">
        <v>6270</v>
      </c>
      <c r="AI25" s="70">
        <f t="shared" si="14"/>
        <v>38.966484172859523</v>
      </c>
      <c r="AJ25" s="32">
        <f t="shared" si="15"/>
        <v>4.3428000000000004</v>
      </c>
      <c r="AK25" s="69">
        <f t="shared" si="16"/>
        <v>6.4218000000000002</v>
      </c>
      <c r="AL25" s="46">
        <f t="shared" si="17"/>
        <v>5.8280000000000003</v>
      </c>
      <c r="AM25" s="38">
        <v>0</v>
      </c>
      <c r="AN25" s="46">
        <f t="shared" si="18"/>
        <v>2548.9835000000003</v>
      </c>
      <c r="AO25" s="38">
        <v>4342.8</v>
      </c>
      <c r="AP25" s="46">
        <f t="shared" si="19"/>
        <v>828.93130000000008</v>
      </c>
      <c r="AQ25" s="38">
        <v>0</v>
      </c>
      <c r="AR25" s="46">
        <f t="shared" si="20"/>
        <v>82.649500000000003</v>
      </c>
      <c r="AS25" s="38">
        <v>6421.8</v>
      </c>
    </row>
    <row r="26" spans="1:45" ht="14.1" customHeight="1" x14ac:dyDescent="0.2">
      <c r="A26" s="1">
        <v>0.70833333333333304</v>
      </c>
      <c r="B26" s="70">
        <f t="shared" si="0"/>
        <v>64.512005474545902</v>
      </c>
      <c r="C26" s="32">
        <f t="shared" si="1"/>
        <v>-9.820800000000002</v>
      </c>
      <c r="D26" s="69">
        <f t="shared" si="2"/>
        <v>-8.2632000000000012</v>
      </c>
      <c r="E26" s="46">
        <f t="shared" si="3"/>
        <v>6413.1370999999999</v>
      </c>
      <c r="F26" s="38">
        <v>9820.8000000000011</v>
      </c>
      <c r="G26" s="46">
        <f t="shared" si="3"/>
        <v>16.8598</v>
      </c>
      <c r="H26" s="38">
        <v>0</v>
      </c>
      <c r="I26" s="46">
        <f t="shared" si="3"/>
        <v>565.60959999999989</v>
      </c>
      <c r="J26" s="38">
        <v>8263.2000000000007</v>
      </c>
      <c r="K26" s="46">
        <f t="shared" si="3"/>
        <v>1018.5059</v>
      </c>
      <c r="L26" s="38">
        <v>0</v>
      </c>
      <c r="M26" s="70">
        <f t="shared" si="4"/>
        <v>68.367534216103678</v>
      </c>
      <c r="N26" s="32">
        <f t="shared" si="5"/>
        <v>-10.137600000000001</v>
      </c>
      <c r="O26" s="69">
        <f t="shared" si="6"/>
        <v>-9.0684000000000005</v>
      </c>
      <c r="P26" s="46">
        <f t="shared" si="21"/>
        <v>5034.2542999999987</v>
      </c>
      <c r="Q26" s="38">
        <v>10137.6</v>
      </c>
      <c r="R26" s="46">
        <f t="shared" si="22"/>
        <v>16233.5357</v>
      </c>
      <c r="S26" s="38">
        <v>0</v>
      </c>
      <c r="T26" s="46">
        <f t="shared" si="23"/>
        <v>481.13550000000004</v>
      </c>
      <c r="U26" s="38">
        <v>9068.4</v>
      </c>
      <c r="V26" s="46">
        <f t="shared" si="24"/>
        <v>8358.0374999999985</v>
      </c>
      <c r="W26" s="38">
        <v>0</v>
      </c>
      <c r="X26" s="70">
        <f t="shared" si="7"/>
        <v>38.388829949119049</v>
      </c>
      <c r="Y26" s="32">
        <f t="shared" si="8"/>
        <v>4.6926000000000005</v>
      </c>
      <c r="Z26" s="69">
        <f t="shared" si="9"/>
        <v>6.0258000000000003</v>
      </c>
      <c r="AA26" s="46">
        <f t="shared" si="10"/>
        <v>4.851</v>
      </c>
      <c r="AB26" s="38">
        <v>0</v>
      </c>
      <c r="AC26" s="46">
        <f t="shared" si="11"/>
        <v>2535.0912000000008</v>
      </c>
      <c r="AD26" s="38">
        <v>4692.6000000000004</v>
      </c>
      <c r="AE26" s="46">
        <f t="shared" si="12"/>
        <v>802.61890000000005</v>
      </c>
      <c r="AF26" s="38">
        <v>0</v>
      </c>
      <c r="AG26" s="46">
        <f t="shared" si="13"/>
        <v>82.118300000000005</v>
      </c>
      <c r="AH26" s="38">
        <v>6025.8</v>
      </c>
      <c r="AI26" s="70">
        <f t="shared" si="14"/>
        <v>39.290788996873495</v>
      </c>
      <c r="AJ26" s="32">
        <f t="shared" si="15"/>
        <v>4.7981999999999996</v>
      </c>
      <c r="AK26" s="69">
        <f t="shared" si="16"/>
        <v>6.1710000000000003</v>
      </c>
      <c r="AL26" s="46">
        <f t="shared" si="17"/>
        <v>5.8280000000000003</v>
      </c>
      <c r="AM26" s="38">
        <v>0</v>
      </c>
      <c r="AN26" s="46">
        <f t="shared" si="18"/>
        <v>2549.0562000000004</v>
      </c>
      <c r="AO26" s="38">
        <v>4798.2</v>
      </c>
      <c r="AP26" s="46">
        <f t="shared" si="19"/>
        <v>828.93130000000008</v>
      </c>
      <c r="AQ26" s="38">
        <v>0</v>
      </c>
      <c r="AR26" s="46">
        <f t="shared" si="20"/>
        <v>82.743000000000009</v>
      </c>
      <c r="AS26" s="38">
        <v>6171</v>
      </c>
    </row>
    <row r="27" spans="1:45" s="24" customFormat="1" ht="14.1" customHeight="1" x14ac:dyDescent="0.2">
      <c r="A27" s="87">
        <v>0.75</v>
      </c>
      <c r="B27" s="94">
        <f t="shared" si="0"/>
        <v>67.909386245286967</v>
      </c>
      <c r="C27" s="95">
        <f t="shared" si="1"/>
        <v>-10.678800000000001</v>
      </c>
      <c r="D27" s="96">
        <f t="shared" si="2"/>
        <v>-8.2763999999999989</v>
      </c>
      <c r="E27" s="90">
        <f t="shared" si="3"/>
        <v>6413.2179999999998</v>
      </c>
      <c r="F27" s="91">
        <v>10678.800000000001</v>
      </c>
      <c r="G27" s="90">
        <f t="shared" si="3"/>
        <v>16.8598</v>
      </c>
      <c r="H27" s="91">
        <v>0</v>
      </c>
      <c r="I27" s="90">
        <f t="shared" si="3"/>
        <v>565.67229999999984</v>
      </c>
      <c r="J27" s="91">
        <v>8276.4</v>
      </c>
      <c r="K27" s="90">
        <f t="shared" si="3"/>
        <v>1018.5059</v>
      </c>
      <c r="L27" s="91">
        <v>0</v>
      </c>
      <c r="M27" s="94">
        <f t="shared" si="4"/>
        <v>71.919752106978578</v>
      </c>
      <c r="N27" s="95">
        <f t="shared" si="5"/>
        <v>-11.035200000000001</v>
      </c>
      <c r="O27" s="96">
        <f t="shared" si="6"/>
        <v>-9.1080000000000005</v>
      </c>
      <c r="P27" s="90">
        <f t="shared" si="21"/>
        <v>5034.3378999999986</v>
      </c>
      <c r="Q27" s="91">
        <v>11035.2</v>
      </c>
      <c r="R27" s="90">
        <f t="shared" si="22"/>
        <v>16233.5357</v>
      </c>
      <c r="S27" s="91">
        <v>0</v>
      </c>
      <c r="T27" s="90">
        <f t="shared" si="23"/>
        <v>481.20450000000005</v>
      </c>
      <c r="U27" s="91">
        <v>9108</v>
      </c>
      <c r="V27" s="90">
        <f t="shared" si="24"/>
        <v>8358.0374999999985</v>
      </c>
      <c r="W27" s="91">
        <v>0</v>
      </c>
      <c r="X27" s="94">
        <f t="shared" si="7"/>
        <v>43.135216686186148</v>
      </c>
      <c r="Y27" s="95">
        <f t="shared" si="8"/>
        <v>5.8806000000000003</v>
      </c>
      <c r="Z27" s="96">
        <f t="shared" si="9"/>
        <v>6.2501999999999995</v>
      </c>
      <c r="AA27" s="90">
        <f t="shared" si="10"/>
        <v>4.851</v>
      </c>
      <c r="AB27" s="91">
        <v>0</v>
      </c>
      <c r="AC27" s="90">
        <f t="shared" si="11"/>
        <v>2535.1803000000009</v>
      </c>
      <c r="AD27" s="91">
        <v>5880.6</v>
      </c>
      <c r="AE27" s="90">
        <f t="shared" si="12"/>
        <v>802.61890000000005</v>
      </c>
      <c r="AF27" s="91">
        <v>0</v>
      </c>
      <c r="AG27" s="90">
        <f t="shared" si="13"/>
        <v>82.213000000000008</v>
      </c>
      <c r="AH27" s="91">
        <v>6250.2</v>
      </c>
      <c r="AI27" s="94">
        <f t="shared" si="14"/>
        <v>44.070400912519226</v>
      </c>
      <c r="AJ27" s="95">
        <f t="shared" si="15"/>
        <v>6.0258000000000003</v>
      </c>
      <c r="AK27" s="96">
        <f t="shared" si="16"/>
        <v>6.3689999999999998</v>
      </c>
      <c r="AL27" s="90">
        <f t="shared" si="17"/>
        <v>5.8280000000000003</v>
      </c>
      <c r="AM27" s="91">
        <v>0</v>
      </c>
      <c r="AN27" s="90">
        <f t="shared" si="18"/>
        <v>2549.1475000000005</v>
      </c>
      <c r="AO27" s="91">
        <v>6025.8</v>
      </c>
      <c r="AP27" s="90">
        <f t="shared" si="19"/>
        <v>828.93130000000008</v>
      </c>
      <c r="AQ27" s="91">
        <v>0</v>
      </c>
      <c r="AR27" s="90">
        <f t="shared" si="20"/>
        <v>82.839500000000015</v>
      </c>
      <c r="AS27" s="91">
        <v>6369</v>
      </c>
    </row>
    <row r="28" spans="1:45" ht="14.1" customHeight="1" x14ac:dyDescent="0.2">
      <c r="A28" s="1">
        <v>0.79166666666666696</v>
      </c>
      <c r="B28" s="70">
        <f t="shared" si="0"/>
        <v>73.410310704228849</v>
      </c>
      <c r="C28" s="32">
        <f t="shared" si="1"/>
        <v>-12.421200000000001</v>
      </c>
      <c r="D28" s="69">
        <f t="shared" si="2"/>
        <v>-7.6824000000000003</v>
      </c>
      <c r="E28" s="46">
        <f t="shared" si="3"/>
        <v>6413.3121000000001</v>
      </c>
      <c r="F28" s="38">
        <v>12421.2</v>
      </c>
      <c r="G28" s="46">
        <f t="shared" si="3"/>
        <v>16.8598</v>
      </c>
      <c r="H28" s="38">
        <v>0</v>
      </c>
      <c r="I28" s="46">
        <f t="shared" si="3"/>
        <v>565.73049999999989</v>
      </c>
      <c r="J28" s="38">
        <v>7682.4000000000005</v>
      </c>
      <c r="K28" s="46">
        <f t="shared" si="3"/>
        <v>1018.5059</v>
      </c>
      <c r="L28" s="38">
        <v>0</v>
      </c>
      <c r="M28" s="70">
        <f t="shared" si="4"/>
        <v>77.692306454429769</v>
      </c>
      <c r="N28" s="32">
        <f t="shared" si="5"/>
        <v>-12.8832</v>
      </c>
      <c r="O28" s="69">
        <f t="shared" si="6"/>
        <v>-8.5404</v>
      </c>
      <c r="P28" s="46">
        <f t="shared" si="21"/>
        <v>5034.4354999999987</v>
      </c>
      <c r="Q28" s="38">
        <v>12883.2</v>
      </c>
      <c r="R28" s="46">
        <f t="shared" si="22"/>
        <v>16233.5357</v>
      </c>
      <c r="S28" s="38">
        <v>0</v>
      </c>
      <c r="T28" s="46">
        <f t="shared" si="23"/>
        <v>481.26920000000007</v>
      </c>
      <c r="U28" s="38">
        <v>8540.4</v>
      </c>
      <c r="V28" s="46">
        <f t="shared" si="24"/>
        <v>8358.0374999999985</v>
      </c>
      <c r="W28" s="38">
        <v>0</v>
      </c>
      <c r="X28" s="70">
        <f t="shared" si="7"/>
        <v>48.442391055524567</v>
      </c>
      <c r="Y28" s="32">
        <f t="shared" si="8"/>
        <v>7.7549999999999999</v>
      </c>
      <c r="Z28" s="69">
        <f t="shared" si="9"/>
        <v>5.7222</v>
      </c>
      <c r="AA28" s="46">
        <f t="shared" si="10"/>
        <v>4.851</v>
      </c>
      <c r="AB28" s="38">
        <v>0</v>
      </c>
      <c r="AC28" s="46">
        <f t="shared" si="11"/>
        <v>2535.2978000000007</v>
      </c>
      <c r="AD28" s="38">
        <v>7755</v>
      </c>
      <c r="AE28" s="46">
        <f t="shared" si="12"/>
        <v>802.61890000000005</v>
      </c>
      <c r="AF28" s="38">
        <v>0</v>
      </c>
      <c r="AG28" s="46">
        <f t="shared" si="13"/>
        <v>82.299700000000001</v>
      </c>
      <c r="AH28" s="38">
        <v>5722.2</v>
      </c>
      <c r="AI28" s="70">
        <f t="shared" si="14"/>
        <v>49.193035336486929</v>
      </c>
      <c r="AJ28" s="32">
        <f t="shared" si="15"/>
        <v>7.8869999999999996</v>
      </c>
      <c r="AK28" s="69">
        <f t="shared" si="16"/>
        <v>5.7948000000000004</v>
      </c>
      <c r="AL28" s="46">
        <f t="shared" si="17"/>
        <v>5.8280000000000003</v>
      </c>
      <c r="AM28" s="38">
        <v>0</v>
      </c>
      <c r="AN28" s="46">
        <f t="shared" si="18"/>
        <v>2549.2670000000003</v>
      </c>
      <c r="AO28" s="38">
        <v>7887</v>
      </c>
      <c r="AP28" s="46">
        <f t="shared" si="19"/>
        <v>828.93130000000008</v>
      </c>
      <c r="AQ28" s="38">
        <v>0</v>
      </c>
      <c r="AR28" s="46">
        <f t="shared" si="20"/>
        <v>82.927300000000017</v>
      </c>
      <c r="AS28" s="38">
        <v>5794.8</v>
      </c>
    </row>
    <row r="29" spans="1:45" ht="14.1" customHeight="1" x14ac:dyDescent="0.2">
      <c r="A29" s="1">
        <v>0.83333333333333304</v>
      </c>
      <c r="B29" s="70">
        <f t="shared" si="0"/>
        <v>74.428513030778817</v>
      </c>
      <c r="C29" s="32">
        <f t="shared" si="1"/>
        <v>-13.3584</v>
      </c>
      <c r="D29" s="69">
        <f t="shared" si="2"/>
        <v>-6.3887999999999998</v>
      </c>
      <c r="E29" s="46">
        <f t="shared" si="3"/>
        <v>6413.4133000000002</v>
      </c>
      <c r="F29" s="38">
        <v>13358.4</v>
      </c>
      <c r="G29" s="46">
        <f t="shared" si="3"/>
        <v>16.8598</v>
      </c>
      <c r="H29" s="38">
        <v>0</v>
      </c>
      <c r="I29" s="46">
        <f t="shared" si="3"/>
        <v>565.77889999999991</v>
      </c>
      <c r="J29" s="38">
        <v>6388.8</v>
      </c>
      <c r="K29" s="46">
        <f t="shared" si="3"/>
        <v>1018.5059</v>
      </c>
      <c r="L29" s="38">
        <v>0</v>
      </c>
      <c r="M29" s="70">
        <f t="shared" si="4"/>
        <v>78.875076249695823</v>
      </c>
      <c r="N29" s="32">
        <f t="shared" si="5"/>
        <v>-13.939200000000001</v>
      </c>
      <c r="O29" s="69">
        <f t="shared" si="6"/>
        <v>-7.2071999999999994</v>
      </c>
      <c r="P29" s="46">
        <f t="shared" si="21"/>
        <v>5034.5410999999986</v>
      </c>
      <c r="Q29" s="38">
        <v>13939.2</v>
      </c>
      <c r="R29" s="46">
        <f t="shared" si="22"/>
        <v>16233.5357</v>
      </c>
      <c r="S29" s="38">
        <v>0</v>
      </c>
      <c r="T29" s="46">
        <f t="shared" si="23"/>
        <v>481.32380000000006</v>
      </c>
      <c r="U29" s="38">
        <v>7207.2</v>
      </c>
      <c r="V29" s="46">
        <f t="shared" si="24"/>
        <v>8358.0374999999985</v>
      </c>
      <c r="W29" s="38">
        <v>0</v>
      </c>
      <c r="X29" s="70">
        <f t="shared" si="7"/>
        <v>49.715544733261524</v>
      </c>
      <c r="Y29" s="32">
        <f t="shared" si="8"/>
        <v>8.8308000000000018</v>
      </c>
      <c r="Z29" s="69">
        <f t="shared" si="9"/>
        <v>4.4550000000000001</v>
      </c>
      <c r="AA29" s="46">
        <f t="shared" si="10"/>
        <v>4.851</v>
      </c>
      <c r="AB29" s="38">
        <v>0</v>
      </c>
      <c r="AC29" s="46">
        <f t="shared" si="11"/>
        <v>2535.4316000000008</v>
      </c>
      <c r="AD29" s="38">
        <v>8830.8000000000011</v>
      </c>
      <c r="AE29" s="46">
        <f t="shared" si="12"/>
        <v>802.61890000000005</v>
      </c>
      <c r="AF29" s="38">
        <v>0</v>
      </c>
      <c r="AG29" s="46">
        <f t="shared" si="13"/>
        <v>82.367199999999997</v>
      </c>
      <c r="AH29" s="38">
        <v>4455</v>
      </c>
      <c r="AI29" s="70">
        <f t="shared" si="14"/>
        <v>50.308978466044131</v>
      </c>
      <c r="AJ29" s="32">
        <f t="shared" si="15"/>
        <v>8.936399999999999</v>
      </c>
      <c r="AK29" s="69">
        <f t="shared" si="16"/>
        <v>4.5078000000000005</v>
      </c>
      <c r="AL29" s="46">
        <f t="shared" si="17"/>
        <v>5.8280000000000003</v>
      </c>
      <c r="AM29" s="38">
        <v>0</v>
      </c>
      <c r="AN29" s="46">
        <f t="shared" si="18"/>
        <v>2549.4024000000004</v>
      </c>
      <c r="AO29" s="38">
        <v>8936.4</v>
      </c>
      <c r="AP29" s="46">
        <f t="shared" si="19"/>
        <v>828.93130000000008</v>
      </c>
      <c r="AQ29" s="38">
        <v>0</v>
      </c>
      <c r="AR29" s="46">
        <f t="shared" si="20"/>
        <v>82.99560000000001</v>
      </c>
      <c r="AS29" s="38">
        <v>4507.8</v>
      </c>
    </row>
    <row r="30" spans="1:45" ht="14.1" customHeight="1" x14ac:dyDescent="0.2">
      <c r="A30" s="1">
        <v>0.875</v>
      </c>
      <c r="B30" s="70">
        <f t="shared" si="0"/>
        <v>76.259402113394842</v>
      </c>
      <c r="C30" s="32">
        <f t="shared" si="1"/>
        <v>-14.163600000000001</v>
      </c>
      <c r="D30" s="69">
        <f t="shared" si="2"/>
        <v>-5.4384000000000006</v>
      </c>
      <c r="E30" s="46">
        <f t="shared" si="3"/>
        <v>6413.5205999999998</v>
      </c>
      <c r="F30" s="38">
        <v>14163.6</v>
      </c>
      <c r="G30" s="46">
        <f t="shared" si="3"/>
        <v>16.8598</v>
      </c>
      <c r="H30" s="38">
        <v>0</v>
      </c>
      <c r="I30" s="46">
        <f t="shared" si="3"/>
        <v>565.82009999999991</v>
      </c>
      <c r="J30" s="38">
        <v>5438.4000000000005</v>
      </c>
      <c r="K30" s="46">
        <f t="shared" si="3"/>
        <v>1018.5059</v>
      </c>
      <c r="L30" s="38">
        <v>0</v>
      </c>
      <c r="M30" s="70">
        <f t="shared" si="4"/>
        <v>80.710335266380952</v>
      </c>
      <c r="N30" s="32">
        <f t="shared" si="5"/>
        <v>-14.8104</v>
      </c>
      <c r="O30" s="69">
        <f t="shared" si="6"/>
        <v>-6.2039999999999997</v>
      </c>
      <c r="P30" s="46">
        <f t="shared" si="21"/>
        <v>5034.6532999999981</v>
      </c>
      <c r="Q30" s="38">
        <v>14810.4</v>
      </c>
      <c r="R30" s="46">
        <f t="shared" si="22"/>
        <v>16233.5357</v>
      </c>
      <c r="S30" s="38">
        <v>0</v>
      </c>
      <c r="T30" s="46">
        <f t="shared" si="23"/>
        <v>481.37080000000009</v>
      </c>
      <c r="U30" s="38">
        <v>6204</v>
      </c>
      <c r="V30" s="46">
        <f t="shared" si="24"/>
        <v>8358.0374999999985</v>
      </c>
      <c r="W30" s="38">
        <v>0</v>
      </c>
      <c r="X30" s="70">
        <f t="shared" si="7"/>
        <v>52.839112935033448</v>
      </c>
      <c r="Y30" s="32">
        <f t="shared" si="8"/>
        <v>9.8802000000000003</v>
      </c>
      <c r="Z30" s="69">
        <f t="shared" si="9"/>
        <v>3.5904000000000003</v>
      </c>
      <c r="AA30" s="46">
        <f t="shared" si="10"/>
        <v>4.851</v>
      </c>
      <c r="AB30" s="38">
        <v>0</v>
      </c>
      <c r="AC30" s="46">
        <f t="shared" si="11"/>
        <v>2535.5813000000007</v>
      </c>
      <c r="AD30" s="38">
        <v>9880.2000000000007</v>
      </c>
      <c r="AE30" s="46">
        <f t="shared" si="12"/>
        <v>802.61890000000005</v>
      </c>
      <c r="AF30" s="38">
        <v>0</v>
      </c>
      <c r="AG30" s="46">
        <f t="shared" si="13"/>
        <v>82.421599999999998</v>
      </c>
      <c r="AH30" s="38">
        <v>3590.4</v>
      </c>
      <c r="AI30" s="70">
        <f t="shared" si="14"/>
        <v>53.278461919772077</v>
      </c>
      <c r="AJ30" s="32">
        <f t="shared" si="15"/>
        <v>9.9659999999999993</v>
      </c>
      <c r="AK30" s="69">
        <f t="shared" si="16"/>
        <v>3.6102000000000003</v>
      </c>
      <c r="AL30" s="46">
        <f t="shared" si="17"/>
        <v>5.8280000000000003</v>
      </c>
      <c r="AM30" s="38">
        <v>0</v>
      </c>
      <c r="AN30" s="46">
        <f t="shared" si="18"/>
        <v>2549.5534000000002</v>
      </c>
      <c r="AO30" s="38">
        <v>9966</v>
      </c>
      <c r="AP30" s="46">
        <f t="shared" si="19"/>
        <v>828.93130000000008</v>
      </c>
      <c r="AQ30" s="38">
        <v>0</v>
      </c>
      <c r="AR30" s="46">
        <f t="shared" si="20"/>
        <v>83.050300000000007</v>
      </c>
      <c r="AS30" s="38">
        <v>3610.2000000000003</v>
      </c>
    </row>
    <row r="31" spans="1:45" s="92" customFormat="1" ht="14.1" customHeight="1" x14ac:dyDescent="0.2">
      <c r="A31" s="87">
        <v>0.91666666666666696</v>
      </c>
      <c r="B31" s="94">
        <f t="shared" si="0"/>
        <v>96.486302829055347</v>
      </c>
      <c r="C31" s="95">
        <f t="shared" si="1"/>
        <v>-19.153200000000002</v>
      </c>
      <c r="D31" s="96">
        <f t="shared" si="2"/>
        <v>-1.2803999999999998</v>
      </c>
      <c r="E31" s="90">
        <f t="shared" si="3"/>
        <v>6413.6656999999996</v>
      </c>
      <c r="F31" s="91">
        <v>19153.2</v>
      </c>
      <c r="G31" s="90">
        <f t="shared" si="3"/>
        <v>16.8598</v>
      </c>
      <c r="H31" s="91">
        <v>0</v>
      </c>
      <c r="I31" s="90">
        <f t="shared" si="3"/>
        <v>565.8309999999999</v>
      </c>
      <c r="J31" s="91">
        <v>1438.8</v>
      </c>
      <c r="K31" s="90">
        <f t="shared" si="3"/>
        <v>1018.5071</v>
      </c>
      <c r="L31" s="91">
        <v>158.4</v>
      </c>
      <c r="M31" s="94">
        <f t="shared" si="4"/>
        <v>102.21730414119469</v>
      </c>
      <c r="N31" s="95">
        <f t="shared" si="5"/>
        <v>-20.235600000000002</v>
      </c>
      <c r="O31" s="96">
        <f t="shared" si="6"/>
        <v>-2.0196000000000001</v>
      </c>
      <c r="P31" s="90">
        <f t="shared" si="21"/>
        <v>5034.8065999999981</v>
      </c>
      <c r="Q31" s="91">
        <v>20235.600000000002</v>
      </c>
      <c r="R31" s="90">
        <f t="shared" si="22"/>
        <v>16233.5357</v>
      </c>
      <c r="S31" s="91">
        <v>0</v>
      </c>
      <c r="T31" s="90">
        <f t="shared" si="23"/>
        <v>481.38640000000009</v>
      </c>
      <c r="U31" s="91">
        <v>2059.1999999999998</v>
      </c>
      <c r="V31" s="90">
        <f t="shared" si="24"/>
        <v>8358.0377999999982</v>
      </c>
      <c r="W31" s="91">
        <v>39.6</v>
      </c>
      <c r="X31" s="94">
        <f t="shared" si="7"/>
        <v>76.955652927866879</v>
      </c>
      <c r="Y31" s="95">
        <f t="shared" si="8"/>
        <v>15.298800000000002</v>
      </c>
      <c r="Z31" s="96">
        <f t="shared" si="9"/>
        <v>-0.59399999999999997</v>
      </c>
      <c r="AA31" s="90">
        <f t="shared" si="10"/>
        <v>4.851</v>
      </c>
      <c r="AB31" s="91">
        <v>0</v>
      </c>
      <c r="AC31" s="90">
        <f t="shared" si="11"/>
        <v>2535.8131000000008</v>
      </c>
      <c r="AD31" s="91">
        <v>15298.800000000001</v>
      </c>
      <c r="AE31" s="90">
        <f t="shared" si="12"/>
        <v>802.63590000000011</v>
      </c>
      <c r="AF31" s="91">
        <v>1122</v>
      </c>
      <c r="AG31" s="90">
        <f t="shared" si="13"/>
        <v>82.429599999999994</v>
      </c>
      <c r="AH31" s="91">
        <v>528</v>
      </c>
      <c r="AI31" s="94">
        <f t="shared" si="14"/>
        <v>77.503858133122961</v>
      </c>
      <c r="AJ31" s="95">
        <f t="shared" si="15"/>
        <v>15.404399999999999</v>
      </c>
      <c r="AK31" s="96">
        <f t="shared" si="16"/>
        <v>-0.67980000000000018</v>
      </c>
      <c r="AL31" s="90">
        <f t="shared" si="17"/>
        <v>5.8280000000000003</v>
      </c>
      <c r="AM31" s="91">
        <v>0</v>
      </c>
      <c r="AN31" s="90">
        <f t="shared" si="18"/>
        <v>2549.7868000000003</v>
      </c>
      <c r="AO31" s="91">
        <v>15404.4</v>
      </c>
      <c r="AP31" s="90">
        <f t="shared" si="19"/>
        <v>828.94940000000008</v>
      </c>
      <c r="AQ31" s="91">
        <v>1194.6000000000001</v>
      </c>
      <c r="AR31" s="90">
        <f t="shared" si="20"/>
        <v>83.05810000000001</v>
      </c>
      <c r="AS31" s="91">
        <v>514.79999999999995</v>
      </c>
    </row>
    <row r="32" spans="1:45" ht="14.1" customHeight="1" x14ac:dyDescent="0.2">
      <c r="A32" s="1">
        <v>0.95833333333333304</v>
      </c>
      <c r="B32" s="70">
        <f t="shared" si="0"/>
        <v>125.4838979385956</v>
      </c>
      <c r="C32" s="32">
        <f t="shared" si="1"/>
        <v>-24.763200000000001</v>
      </c>
      <c r="D32" s="69">
        <f t="shared" si="2"/>
        <v>3.1680000000000001</v>
      </c>
      <c r="E32" s="46">
        <f t="shared" si="3"/>
        <v>6413.8532999999998</v>
      </c>
      <c r="F32" s="38">
        <v>24763.200000000001</v>
      </c>
      <c r="G32" s="46">
        <f t="shared" si="3"/>
        <v>16.8598</v>
      </c>
      <c r="H32" s="38">
        <v>0</v>
      </c>
      <c r="I32" s="46">
        <f t="shared" si="3"/>
        <v>565.8309999999999</v>
      </c>
      <c r="J32" s="38">
        <v>0</v>
      </c>
      <c r="K32" s="46">
        <f t="shared" si="3"/>
        <v>1018.5311</v>
      </c>
      <c r="L32" s="38">
        <v>3168</v>
      </c>
      <c r="M32" s="70">
        <f t="shared" si="4"/>
        <v>132.83806991226052</v>
      </c>
      <c r="N32" s="32">
        <f t="shared" si="5"/>
        <v>-26.307600000000001</v>
      </c>
      <c r="O32" s="69">
        <f t="shared" si="6"/>
        <v>2.5212000000000003</v>
      </c>
      <c r="P32" s="46">
        <f t="shared" si="21"/>
        <v>5035.0058999999983</v>
      </c>
      <c r="Q32" s="38">
        <v>26307.600000000002</v>
      </c>
      <c r="R32" s="46">
        <f t="shared" si="22"/>
        <v>16233.5357</v>
      </c>
      <c r="S32" s="38">
        <v>0</v>
      </c>
      <c r="T32" s="46">
        <f t="shared" si="23"/>
        <v>481.38640000000009</v>
      </c>
      <c r="U32" s="38">
        <v>0</v>
      </c>
      <c r="V32" s="46">
        <f t="shared" si="24"/>
        <v>8358.0568999999978</v>
      </c>
      <c r="W32" s="38">
        <v>2521.2000000000003</v>
      </c>
      <c r="X32" s="70">
        <f t="shared" si="7"/>
        <v>110.84862955445527</v>
      </c>
      <c r="Y32" s="32">
        <f t="shared" si="8"/>
        <v>21.483000000000001</v>
      </c>
      <c r="Z32" s="69">
        <f t="shared" si="9"/>
        <v>-4.9829999999999997</v>
      </c>
      <c r="AA32" s="46">
        <f t="shared" si="10"/>
        <v>4.851</v>
      </c>
      <c r="AB32" s="38">
        <v>0</v>
      </c>
      <c r="AC32" s="46">
        <f t="shared" si="11"/>
        <v>2536.1386000000007</v>
      </c>
      <c r="AD32" s="38">
        <v>21483</v>
      </c>
      <c r="AE32" s="46">
        <f t="shared" si="12"/>
        <v>802.71140000000014</v>
      </c>
      <c r="AF32" s="38">
        <v>4983</v>
      </c>
      <c r="AG32" s="46">
        <f t="shared" si="13"/>
        <v>82.429599999999994</v>
      </c>
      <c r="AH32" s="38">
        <v>0</v>
      </c>
      <c r="AI32" s="70">
        <f t="shared" si="14"/>
        <v>111.99171903319868</v>
      </c>
      <c r="AJ32" s="32">
        <f t="shared" si="15"/>
        <v>21.681000000000001</v>
      </c>
      <c r="AK32" s="69">
        <f t="shared" si="16"/>
        <v>-5.1348000000000003</v>
      </c>
      <c r="AL32" s="46">
        <f t="shared" si="17"/>
        <v>5.8280000000000003</v>
      </c>
      <c r="AM32" s="38">
        <v>0</v>
      </c>
      <c r="AN32" s="46">
        <f t="shared" si="18"/>
        <v>2550.1153000000004</v>
      </c>
      <c r="AO32" s="38">
        <v>21681</v>
      </c>
      <c r="AP32" s="46">
        <f t="shared" si="19"/>
        <v>829.02720000000011</v>
      </c>
      <c r="AQ32" s="38">
        <v>5134.8</v>
      </c>
      <c r="AR32" s="46">
        <f t="shared" si="20"/>
        <v>83.05810000000001</v>
      </c>
      <c r="AS32" s="38">
        <v>0</v>
      </c>
    </row>
    <row r="33" spans="1:45" ht="14.1" customHeight="1" thickBot="1" x14ac:dyDescent="0.25">
      <c r="A33" s="2">
        <v>0.999999999999999</v>
      </c>
      <c r="B33" s="75">
        <f t="shared" si="0"/>
        <v>143.54825470669226</v>
      </c>
      <c r="C33" s="32">
        <f t="shared" si="1"/>
        <v>-27.997199999999999</v>
      </c>
      <c r="D33" s="69">
        <f>(L33-J33)/1000</f>
        <v>5.636400000000001</v>
      </c>
      <c r="E33" s="47">
        <f t="shared" si="3"/>
        <v>6414.0653999999995</v>
      </c>
      <c r="F33" s="39">
        <v>27997.200000000001</v>
      </c>
      <c r="G33" s="47">
        <f t="shared" si="3"/>
        <v>16.8598</v>
      </c>
      <c r="H33" s="39">
        <v>0</v>
      </c>
      <c r="I33" s="47">
        <f t="shared" si="3"/>
        <v>565.8309999999999</v>
      </c>
      <c r="J33" s="39">
        <v>0</v>
      </c>
      <c r="K33" s="47">
        <f t="shared" si="3"/>
        <v>1018.5738</v>
      </c>
      <c r="L33" s="39">
        <v>5636.4000000000005</v>
      </c>
      <c r="M33" s="75">
        <f t="shared" si="4"/>
        <v>151.83381229010996</v>
      </c>
      <c r="N33" s="32">
        <f t="shared" si="5"/>
        <v>-29.792400000000001</v>
      </c>
      <c r="O33" s="69">
        <f>(W33-U33)/1000</f>
        <v>4.9896000000000003</v>
      </c>
      <c r="P33" s="47">
        <f t="shared" si="21"/>
        <v>5035.2315999999983</v>
      </c>
      <c r="Q33" s="39">
        <v>29792.400000000001</v>
      </c>
      <c r="R33" s="47">
        <f t="shared" si="22"/>
        <v>16233.5357</v>
      </c>
      <c r="S33" s="39">
        <v>0</v>
      </c>
      <c r="T33" s="47">
        <f t="shared" si="23"/>
        <v>481.38640000000009</v>
      </c>
      <c r="U33" s="39">
        <v>0</v>
      </c>
      <c r="V33" s="47">
        <f t="shared" si="24"/>
        <v>8358.0946999999978</v>
      </c>
      <c r="W33" s="39">
        <v>4989.6000000000004</v>
      </c>
      <c r="X33" s="75">
        <f t="shared" si="7"/>
        <v>131.51876019155063</v>
      </c>
      <c r="Y33" s="32">
        <f t="shared" si="8"/>
        <v>25.099799999999998</v>
      </c>
      <c r="Z33" s="69">
        <f>(AH33-AF33)/1000</f>
        <v>-7.3920000000000003</v>
      </c>
      <c r="AA33" s="47">
        <f t="shared" si="10"/>
        <v>4.851</v>
      </c>
      <c r="AB33" s="39">
        <v>0</v>
      </c>
      <c r="AC33" s="47">
        <f t="shared" si="11"/>
        <v>2536.5189000000005</v>
      </c>
      <c r="AD33" s="39">
        <v>25099.8</v>
      </c>
      <c r="AE33" s="47">
        <f t="shared" si="12"/>
        <v>802.82340000000011</v>
      </c>
      <c r="AF33" s="39">
        <v>7392</v>
      </c>
      <c r="AG33" s="47">
        <f t="shared" si="13"/>
        <v>82.429599999999994</v>
      </c>
      <c r="AH33" s="39">
        <v>0</v>
      </c>
      <c r="AI33" s="75">
        <f t="shared" si="14"/>
        <v>132.99151771393144</v>
      </c>
      <c r="AJ33" s="32">
        <f t="shared" si="15"/>
        <v>25.350600000000004</v>
      </c>
      <c r="AK33" s="69">
        <f>(AS33-AQ33)/1000</f>
        <v>-7.5768000000000004</v>
      </c>
      <c r="AL33" s="47">
        <f t="shared" si="17"/>
        <v>5.8280000000000003</v>
      </c>
      <c r="AM33" s="39">
        <v>0</v>
      </c>
      <c r="AN33" s="47">
        <f t="shared" si="18"/>
        <v>2550.4994000000006</v>
      </c>
      <c r="AO33" s="39">
        <v>25350.600000000002</v>
      </c>
      <c r="AP33" s="47">
        <f t="shared" si="19"/>
        <v>829.14200000000005</v>
      </c>
      <c r="AQ33" s="39">
        <v>7576.8</v>
      </c>
      <c r="AR33" s="47">
        <f t="shared" si="20"/>
        <v>83.05810000000001</v>
      </c>
      <c r="AS33" s="39">
        <v>0</v>
      </c>
    </row>
    <row r="34" spans="1:45" ht="13.5" thickBot="1" x14ac:dyDescent="0.25">
      <c r="A34" s="5" t="s">
        <v>3</v>
      </c>
      <c r="C34" s="63"/>
      <c r="D34" s="63"/>
      <c r="F34" s="48">
        <f>SUM(F10:F33)</f>
        <v>400026</v>
      </c>
      <c r="H34" s="48">
        <f>SUM(H10:H33)</f>
        <v>0</v>
      </c>
      <c r="J34" s="48">
        <f>SUM(J10:J33)</f>
        <v>113849.99999999999</v>
      </c>
      <c r="L34" s="48">
        <f>SUM(L10:L33)</f>
        <v>44972.4</v>
      </c>
      <c r="M34" s="64"/>
      <c r="N34" s="65"/>
      <c r="O34" s="65"/>
      <c r="Q34" s="48">
        <f>SUM(Q10:Q33)</f>
        <v>420882</v>
      </c>
      <c r="S34" s="48">
        <f>SUM(S10:S33)</f>
        <v>0</v>
      </c>
      <c r="U34" s="48">
        <f>SUM(U10:U33)</f>
        <v>126363.59999999999</v>
      </c>
      <c r="W34" s="48">
        <f>SUM(W10:W33)</f>
        <v>40141.199999999997</v>
      </c>
      <c r="X34" s="64"/>
      <c r="Y34" s="65"/>
      <c r="Z34" s="65"/>
      <c r="AB34" s="48">
        <f>SUM(AB10:AB33)</f>
        <v>0</v>
      </c>
      <c r="AD34" s="48">
        <f>SUM(AD10:AD33)</f>
        <v>306167.39999999997</v>
      </c>
      <c r="AF34" s="86">
        <f>SUM(AF10:AF33)</f>
        <v>59360.4</v>
      </c>
      <c r="AH34" s="48">
        <f>SUM(AH10:AH33)</f>
        <v>82737.599999999991</v>
      </c>
      <c r="AI34" s="64"/>
      <c r="AJ34" s="65"/>
      <c r="AK34" s="65"/>
      <c r="AM34" s="48">
        <f>SUM(AM10:AM33)</f>
        <v>0</v>
      </c>
      <c r="AO34" s="48">
        <f>SUM(AO10:AO33)</f>
        <v>310622.39999999997</v>
      </c>
      <c r="AQ34" s="48">
        <f>SUM(AQ10:AQ33)</f>
        <v>60786</v>
      </c>
      <c r="AS34" s="48">
        <f>SUM(AS10:AS33)</f>
        <v>84552.6</v>
      </c>
    </row>
    <row r="35" spans="1:45" ht="13.5" thickBot="1" x14ac:dyDescent="0.25"/>
    <row r="36" spans="1:45" ht="26.25" thickBot="1" x14ac:dyDescent="0.25">
      <c r="A36" s="76" t="s">
        <v>31</v>
      </c>
      <c r="B36" s="77">
        <f>MAX(B9:B33)</f>
        <v>153.54861137326807</v>
      </c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77">
        <f>MAX(M9:M33)</f>
        <v>162.32480327643859</v>
      </c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77">
        <f>MAX(X9:X33)</f>
        <v>145.15863872984838</v>
      </c>
      <c r="Y36" s="80"/>
      <c r="Z36" s="80"/>
      <c r="AA36" s="80"/>
      <c r="AB36" s="80"/>
      <c r="AC36" s="80"/>
      <c r="AD36" s="80"/>
      <c r="AE36" s="80"/>
      <c r="AF36" s="80"/>
      <c r="AG36" s="80"/>
      <c r="AH36" s="80"/>
      <c r="AI36" s="77">
        <f>MAX(AI9:AI33)</f>
        <v>147.13056055044922</v>
      </c>
      <c r="AJ36" s="80"/>
      <c r="AK36" s="80"/>
      <c r="AL36" s="80"/>
      <c r="AM36" s="80"/>
      <c r="AN36" s="80"/>
      <c r="AO36" s="80"/>
      <c r="AP36" s="80"/>
      <c r="AQ36" s="80"/>
      <c r="AR36" s="80"/>
      <c r="AS36" s="80"/>
    </row>
    <row r="37" spans="1:45" ht="26.25" thickBot="1" x14ac:dyDescent="0.25">
      <c r="A37" s="78" t="s">
        <v>32</v>
      </c>
      <c r="B37" s="79">
        <f>MIN(B9:B33)</f>
        <v>57.99086848490537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79">
        <f>MIN(M9:M33)</f>
        <v>61.357031740232614</v>
      </c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79">
        <f>MIN(X9:X33)</f>
        <v>32.936716442182629</v>
      </c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79">
        <f>MIN(AI9:AI33)</f>
        <v>33.594668916351026</v>
      </c>
      <c r="AJ37" s="81"/>
      <c r="AK37" s="81"/>
      <c r="AL37" s="81"/>
      <c r="AM37" s="81"/>
      <c r="AN37" s="81"/>
      <c r="AO37" s="81"/>
      <c r="AP37" s="81"/>
      <c r="AQ37" s="81"/>
      <c r="AR37" s="81"/>
      <c r="AS37" s="81"/>
    </row>
    <row r="38" spans="1:45" x14ac:dyDescent="0.2">
      <c r="B38" s="17"/>
    </row>
    <row r="39" spans="1:45" x14ac:dyDescent="0.2">
      <c r="A39" s="17" t="s">
        <v>15</v>
      </c>
      <c r="B39" s="17"/>
      <c r="C39" t="s">
        <v>30</v>
      </c>
    </row>
    <row r="40" spans="1:45" x14ac:dyDescent="0.2">
      <c r="A40" s="17" t="s">
        <v>16</v>
      </c>
      <c r="C40" t="s">
        <v>19</v>
      </c>
    </row>
  </sheetData>
  <mergeCells count="42">
    <mergeCell ref="AI3:AS3"/>
    <mergeCell ref="A1:W1"/>
    <mergeCell ref="X3:AH3"/>
    <mergeCell ref="AI4:AI7"/>
    <mergeCell ref="AJ4:AK7"/>
    <mergeCell ref="AL4:AS4"/>
    <mergeCell ref="AL5:AO5"/>
    <mergeCell ref="AP5:AS5"/>
    <mergeCell ref="AL6:AM6"/>
    <mergeCell ref="AN6:AO6"/>
    <mergeCell ref="AP6:AQ6"/>
    <mergeCell ref="AR6:AS6"/>
    <mergeCell ref="X4:X7"/>
    <mergeCell ref="Y4:Z7"/>
    <mergeCell ref="AA4:AH4"/>
    <mergeCell ref="AA5:AD5"/>
    <mergeCell ref="AE5:AH5"/>
    <mergeCell ref="AA6:AB6"/>
    <mergeCell ref="AC6:AD6"/>
    <mergeCell ref="AE6:AF6"/>
    <mergeCell ref="AG6:AH6"/>
    <mergeCell ref="N4:O7"/>
    <mergeCell ref="M3:W3"/>
    <mergeCell ref="I6:J6"/>
    <mergeCell ref="K6:L6"/>
    <mergeCell ref="E4:L4"/>
    <mergeCell ref="E5:H5"/>
    <mergeCell ref="E6:F6"/>
    <mergeCell ref="G6:H6"/>
    <mergeCell ref="M4:M7"/>
    <mergeCell ref="P4:W4"/>
    <mergeCell ref="P5:S5"/>
    <mergeCell ref="T5:W5"/>
    <mergeCell ref="P6:Q6"/>
    <mergeCell ref="R6:S6"/>
    <mergeCell ref="T6:U6"/>
    <mergeCell ref="V6:W6"/>
    <mergeCell ref="B4:B7"/>
    <mergeCell ref="C4:D7"/>
    <mergeCell ref="I5:L5"/>
    <mergeCell ref="A4:A7"/>
    <mergeCell ref="B3:L3"/>
  </mergeCells>
  <phoneticPr fontId="0" type="noConversion"/>
  <conditionalFormatting sqref="A13:AS13 A18:AS18 A27:AS27">
    <cfRule type="expression" dxfId="1" priority="2">
      <formula>COUNTIF($A$1,"*12*")=1</formula>
    </cfRule>
  </conditionalFormatting>
  <conditionalFormatting sqref="A13:AS13 A19:AS19 A31:AS31">
    <cfRule type="expression" dxfId="0" priority="1">
      <formula>COUNTIF($A$1,"*06*")=1</formula>
    </cfRule>
  </conditionalFormatting>
  <pageMargins left="0.39370078740157483" right="0.39370078740157483" top="0.78740157480314965" bottom="0.19685039370078741" header="0.51181102362204722" footer="0.51181102362204722"/>
  <pageSetup paperSize="9" scale="62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напряжения</vt:lpstr>
      <vt:lpstr>ввода ПС</vt:lpstr>
      <vt:lpstr>ВЛ 35 кВ</vt:lpstr>
      <vt:lpstr>ВЛ 6 кВ</vt:lpstr>
      <vt:lpstr>ВЛ 110 кВ</vt:lpstr>
      <vt:lpstr>'ВЛ 6 кВ'!Заголовки_для_печати</vt:lpstr>
      <vt:lpstr>'ВЛ 6 кВ'!Область_печати</vt:lpstr>
    </vt:vector>
  </TitlesOfParts>
  <Company>VologdaEnergo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Alvolkov</dc:creator>
  <cp:lastModifiedBy>Легостаев Дмитрий Александрович</cp:lastModifiedBy>
  <cp:lastPrinted>2020-07-09T04:56:23Z</cp:lastPrinted>
  <dcterms:created xsi:type="dcterms:W3CDTF">2006-03-29T07:25:57Z</dcterms:created>
  <dcterms:modified xsi:type="dcterms:W3CDTF">2021-01-11T05:29:54Z</dcterms:modified>
</cp:coreProperties>
</file>